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472263\Box\【内部共有】1510建設技術企画課\03_技術指導係\383_■週休2日制モデル工事\R03\令和４年度対応\R0403xx_試行要領改定\01_起案\"/>
    </mc:Choice>
  </mc:AlternateContent>
  <xr:revisionPtr revIDLastSave="0" documentId="13_ncr:1_{C9218290-CEF0-4A5A-BED4-299E31218C9C}" xr6:coauthVersionLast="47" xr6:coauthVersionMax="47" xr10:uidLastSave="{00000000-0000-0000-0000-000000000000}"/>
  <bookViews>
    <workbookView xWindow="-110" yWindow="-110" windowWidth="19420" windowHeight="10560" tabRatio="804" activeTab="2" xr2:uid="{00000000-000D-0000-FFFF-FFFF00000000}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1" i="20" l="1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U27" authorId="0" shapeId="0" xr:uid="{AABAA26D-9E58-4FEE-9461-97548C5F513F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 xr:uid="{8A771DA2-647B-4EE1-8A02-90CA5EFFCF7D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F58F36EC-A64A-4AEE-8DF3-CB26674E7AE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<sst xmlns="http://schemas.openxmlformats.org/spreadsheetml/2006/main" count="6634" uniqueCount="138">
  <si>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</si>
  <si>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</si>
  <si>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</si>
  <si>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</si>
  <si>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</si>
  <si>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</si>
  <si>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</si>
  <si>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</si>
  <si>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</si>
  <si>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</si>
  <si>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</si>
  <si>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</si>
  <si>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</si>
  <si>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</si>
  <si>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</si>
  <si>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</si>
  <si>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</si>
  <si>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</si>
  <si>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</si>
  <si>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</si>
  <si>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</si>
  <si>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</si>
  <si>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</si>
  <si>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</si>
  <si>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</si>
  <si>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</si>
  <si>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</si>
  <si>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</si>
  <si>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</si>
  <si>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</si>
  <si>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</si>
  <si>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</si>
  <si>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</si>
  <si>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</si>
  <si>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</si>
  <si>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</si>
  <si>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</si>
  <si>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</si>
  <si>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</si>
  <si>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</si>
  <si>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</si>
  <si>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</si>
  <si>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</si>
  <si>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</si>
  <si>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</si>
  <si>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</si>
  <si>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</si>
  <si>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</si>
  <si>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</si>
  <si>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</si>
  <si>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</si>
  <si>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</si>
  <si>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</si>
  <si>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</si>
  <si>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</si>
  <si>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</si>
  <si>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</si>
  <si>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</si>
  <si>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</si>
  <si>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</si>
  <si>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</si>
  <si>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</si>
  <si>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</si>
  <si>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</si>
  <si>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</si>
  <si>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</si>
  <si>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</si>
  <si>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</si>
  <si>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</si>
  <si>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</si>
  <si>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</si>
  <si>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</si>
  <si>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</si>
  <si>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</si>
  <si>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</si>
  <si>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</si>
  <si>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</si>
  <si>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</si>
  <si>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</si>
  <si>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</si>
  <si>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</si>
  <si>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</si>
  <si>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</si>
  <si>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</si>
  <si>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</si>
  <si>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</si>
  <si>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</si>
  <si>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</si>
  <si>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</si>
  <si>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</si>
  <si>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</si>
  <si>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</si>
  <si>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</si>
  <si>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</si>
  <si>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</si>
  <si>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</si>
  <si>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</si>
  <si>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</si>
  <si>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</si>
  <si>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</si>
  <si>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</si>
  <si>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</si>
  <si>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</si>
  <si>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</si>
  <si>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</si>
  <si>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</si>
  <si>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</si>
  <si>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</si>
  <si>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</si>
  <si>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</si>
  <si>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完全週休2日達成状況</t>
    <rPh sb="0" eb="2">
      <t>カンゼン</t>
    </rPh>
    <rPh sb="2" eb="4">
      <t>シュウキュウ</t>
    </rPh>
    <rPh sb="5" eb="6">
      <t>ニチ</t>
    </rPh>
    <rPh sb="6" eb="8">
      <t>タッセイ</t>
    </rPh>
    <rPh sb="8" eb="10">
      <t>ジョウキョウ</t>
    </rPh>
    <phoneticPr fontId="2"/>
  </si>
  <si>
    <t>〔完全週休2日（土日現場閉所）〕</t>
    <rPh sb="1" eb="3">
      <t>カンゼン</t>
    </rPh>
    <rPh sb="3" eb="5">
      <t>シュウキュウ</t>
    </rPh>
    <rPh sb="6" eb="7">
      <t>ニチ</t>
    </rPh>
    <rPh sb="8" eb="10">
      <t>ドニチ</t>
    </rPh>
    <rPh sb="10" eb="12">
      <t>ゲンバ</t>
    </rPh>
    <rPh sb="12" eb="14">
      <t>ヘイショ</t>
    </rPh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</si>
  <si>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</si>
  <si>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</si>
  <si>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</si>
  <si>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</si>
  <si>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</si>
  <si>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</si>
  <si>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</si>
  <si>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</si>
  <si>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</si>
  <si>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</si>
  <si>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</si>
  <si>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</si>
  <si>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</si>
  <si>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R4.4.1版</t>
    <rPh sb="6" eb="7">
      <t>バン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</si>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</sst>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86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3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50"/>
  <sheetViews>
    <sheetView showGridLines="0" showZeros="0" view="pageBreakPreview" zoomScaleNormal="100" zoomScaleSheetLayoutView="100" workbookViewId="0">
      <selection activeCell="D37" sqref="D37"/>
    </sheetView>
  </sheetViews>
  <sheetFormatPr defaultRowHeight="13"/>
  <cols>
    <col min="1" max="1" width="2.90625" style="193" customWidth="1"/>
    <col min="2" max="2" width="9.453125" style="193" bestFit="1" customWidth="1"/>
    <col min="3" max="3" width="6.7265625" style="193" customWidth="1"/>
    <col min="4" max="4" width="6.08984375" style="193" customWidth="1"/>
    <col min="5" max="6" width="8.90625" style="193" customWidth="1"/>
    <col min="7" max="7" width="7.36328125" style="194" customWidth="1"/>
    <col min="8" max="8" width="8.7265625" style="193"/>
    <col min="9" max="9" width="14" style="193" customWidth="1"/>
    <col min="10" max="10" width="6.08984375" style="193" customWidth="1"/>
    <col min="11" max="11" width="7.36328125" style="194" customWidth="1"/>
    <col min="12" max="12" width="9.26953125" style="193" customWidth="1"/>
    <col min="13" max="13" width="1.36328125" style="193" customWidth="1"/>
    <col min="14" max="14" width="9.453125" style="193" bestFit="1" customWidth="1"/>
    <col min="15" max="15" width="6.7265625" style="193" customWidth="1"/>
    <col min="16" max="16" width="20.08984375" style="193" customWidth="1"/>
    <col min="17" max="17" width="7.36328125" style="194" customWidth="1"/>
    <col min="18" max="18" width="8.7265625" style="193"/>
    <col min="19" max="19" width="14" style="193" customWidth="1"/>
    <col min="20" max="20" width="6.08984375" style="193" customWidth="1"/>
    <col min="21" max="21" width="7.36328125" style="194" customWidth="1"/>
    <col min="22" max="23" width="8.7265625" style="193"/>
    <col min="24" max="24" width="13" style="193" hidden="1" customWidth="1"/>
    <col min="25" max="25" width="9" style="193" hidden="1" customWidth="1"/>
    <col min="26" max="26" width="9" style="193" customWidth="1"/>
    <col min="27" max="27" width="8.7265625" style="193"/>
    <col min="28" max="28" width="13" style="193" bestFit="1" customWidth="1"/>
    <col min="29" max="29" width="8.7265625" style="193"/>
    <col min="30" max="30" width="9" style="193" bestFit="1" customWidth="1"/>
    <col min="31" max="16384" width="8.7265625" style="193"/>
  </cols>
  <sheetData>
    <row r="1" spans="2:22" s="77" customFormat="1" ht="16.5" customHeight="1">
      <c r="B1" s="234" t="s">
        <v>124</v>
      </c>
      <c r="C1" s="234"/>
      <c r="D1" s="234"/>
      <c r="E1" s="234"/>
      <c r="F1" s="234"/>
      <c r="G1" s="234"/>
      <c r="H1" s="234"/>
      <c r="I1" s="234"/>
      <c r="J1" s="234"/>
      <c r="K1" s="234"/>
      <c r="L1" s="236" t="s">
        <v>125</v>
      </c>
      <c r="Q1" s="235"/>
      <c r="U1" s="235"/>
    </row>
    <row r="2" spans="2:22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Q2" s="235"/>
      <c r="U2" s="235"/>
    </row>
    <row r="3" spans="2:22" ht="16.5" customHeight="1" thickBot="1">
      <c r="B3" s="191" t="s">
        <v>123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104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105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120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</row>
    <row r="8" spans="2:22" ht="16.5" customHeight="1">
      <c r="B8" s="198" t="s">
        <v>106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</row>
    <row r="9" spans="2:22" ht="16.5" customHeight="1">
      <c r="B9" s="201" t="s">
        <v>107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130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131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83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129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128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90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91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>
      <c r="B22" s="213" t="s">
        <v>92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5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ht="16.5" customHeight="1">
      <c r="B23" s="216" t="s">
        <v>93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92"/>
      <c r="N24" s="209"/>
      <c r="O24" s="209"/>
      <c r="P24" s="209"/>
      <c r="Q24" s="209"/>
      <c r="R24" s="209"/>
      <c r="S24" s="209"/>
      <c r="T24" s="209"/>
      <c r="U24" s="209"/>
      <c r="V24" s="209"/>
    </row>
    <row r="25" spans="2:22" s="208" customFormat="1" ht="16.5" customHeight="1">
      <c r="B25" s="20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209"/>
      <c r="O25" s="209"/>
      <c r="P25" s="209"/>
      <c r="Q25" s="209"/>
      <c r="R25" s="209"/>
      <c r="S25" s="209"/>
      <c r="T25" s="209"/>
      <c r="U25" s="209"/>
      <c r="V25" s="209"/>
    </row>
    <row r="26" spans="2:22" ht="16.5" customHeight="1" thickBot="1">
      <c r="B26" s="209" t="s">
        <v>101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2:22" s="208" customFormat="1" ht="16.5" customHeight="1">
      <c r="B27" s="220" t="s">
        <v>118</v>
      </c>
      <c r="C27" s="221"/>
      <c r="D27" s="221"/>
      <c r="E27" s="221"/>
      <c r="F27" s="221"/>
      <c r="G27" s="221"/>
      <c r="H27" s="221"/>
      <c r="I27" s="221"/>
      <c r="J27" s="221"/>
      <c r="K27" s="222"/>
      <c r="L27" s="223"/>
    </row>
    <row r="28" spans="2:22" ht="16.5" customHeight="1">
      <c r="B28" s="224"/>
      <c r="C28" s="225"/>
      <c r="D28" s="225"/>
      <c r="E28" s="225"/>
      <c r="F28" s="225"/>
      <c r="G28" s="225"/>
      <c r="H28" s="225"/>
      <c r="I28" s="225"/>
      <c r="J28" s="225"/>
      <c r="K28" s="214"/>
      <c r="L28" s="226"/>
    </row>
    <row r="29" spans="2:22" ht="16.5" customHeight="1">
      <c r="B29" s="227" t="s">
        <v>96</v>
      </c>
      <c r="C29" s="225"/>
      <c r="D29" s="225"/>
      <c r="E29" s="225"/>
      <c r="F29" s="225"/>
      <c r="G29" s="225"/>
      <c r="H29" s="225"/>
      <c r="I29" s="225"/>
      <c r="J29" s="225"/>
      <c r="K29" s="214"/>
      <c r="L29" s="226"/>
    </row>
    <row r="30" spans="2:22" ht="16.5" customHeight="1">
      <c r="B30" s="227" t="s">
        <v>94</v>
      </c>
      <c r="C30" s="225"/>
      <c r="D30" s="225"/>
      <c r="E30" s="225"/>
      <c r="F30" s="225"/>
      <c r="G30" s="225"/>
      <c r="H30" s="225"/>
      <c r="I30" s="225"/>
      <c r="J30" s="225"/>
      <c r="K30" s="214"/>
      <c r="L30" s="226"/>
    </row>
    <row r="31" spans="2:22" ht="16.5" customHeight="1">
      <c r="B31" s="228" t="s">
        <v>75</v>
      </c>
      <c r="C31" s="225" t="s">
        <v>95</v>
      </c>
      <c r="D31" s="225"/>
      <c r="E31" s="225"/>
      <c r="F31" s="225"/>
      <c r="G31" s="225"/>
      <c r="H31" s="225"/>
      <c r="I31" s="225"/>
      <c r="J31" s="225"/>
      <c r="K31" s="214"/>
      <c r="L31" s="226"/>
    </row>
    <row r="32" spans="2:22" ht="16.5" customHeight="1">
      <c r="B32" s="227" t="s">
        <v>76</v>
      </c>
      <c r="C32" s="225" t="s">
        <v>119</v>
      </c>
      <c r="D32" s="225"/>
      <c r="E32" s="225"/>
      <c r="F32" s="225"/>
      <c r="G32" s="225"/>
      <c r="H32" s="225"/>
      <c r="I32" s="225"/>
      <c r="J32" s="225"/>
      <c r="K32" s="214"/>
      <c r="L32" s="226"/>
    </row>
    <row r="33" spans="2:13" ht="16.5" customHeight="1">
      <c r="B33" s="228" t="s">
        <v>75</v>
      </c>
      <c r="C33" s="225" t="s">
        <v>44</v>
      </c>
      <c r="D33" s="225"/>
      <c r="E33" s="225"/>
      <c r="F33" s="225"/>
      <c r="G33" s="225"/>
      <c r="H33" s="225"/>
      <c r="I33" s="225"/>
      <c r="J33" s="225"/>
      <c r="K33" s="214"/>
      <c r="L33" s="226"/>
    </row>
    <row r="34" spans="2:13" ht="16.5" customHeight="1">
      <c r="B34" s="227"/>
      <c r="C34" s="225"/>
      <c r="D34" s="225"/>
      <c r="E34" s="225"/>
      <c r="F34" s="225"/>
      <c r="G34" s="225"/>
      <c r="H34" s="225"/>
      <c r="I34" s="225"/>
      <c r="J34" s="225"/>
      <c r="K34" s="214"/>
      <c r="L34" s="226"/>
    </row>
    <row r="35" spans="2:13" ht="16.5" customHeight="1">
      <c r="B35" s="227" t="s">
        <v>97</v>
      </c>
      <c r="C35" s="225"/>
      <c r="D35" s="225"/>
      <c r="E35" s="225"/>
      <c r="F35" s="225"/>
      <c r="G35" s="225"/>
      <c r="H35" s="225"/>
      <c r="I35" s="225"/>
      <c r="J35" s="225"/>
      <c r="K35" s="214"/>
      <c r="L35" s="226"/>
    </row>
    <row r="36" spans="2:13" ht="16.5" customHeight="1">
      <c r="B36" s="227" t="s">
        <v>98</v>
      </c>
      <c r="C36" s="225"/>
      <c r="D36" s="225"/>
      <c r="E36" s="225"/>
      <c r="F36" s="225"/>
      <c r="G36" s="225"/>
      <c r="H36" s="225"/>
      <c r="I36" s="225"/>
      <c r="J36" s="225"/>
      <c r="K36" s="214"/>
      <c r="L36" s="226"/>
    </row>
    <row r="37" spans="2:13" ht="16.5" customHeight="1">
      <c r="B37" s="228" t="s">
        <v>12</v>
      </c>
      <c r="C37" s="225" t="s">
        <v>132</v>
      </c>
      <c r="D37" s="225"/>
      <c r="E37" s="225"/>
      <c r="F37" s="225"/>
      <c r="G37" s="225"/>
      <c r="H37" s="225"/>
      <c r="I37" s="225"/>
      <c r="J37" s="225"/>
      <c r="K37" s="214"/>
      <c r="L37" s="226"/>
    </row>
    <row r="38" spans="2:13" ht="16.5" customHeight="1">
      <c r="B38" s="228" t="s">
        <v>77</v>
      </c>
      <c r="C38" s="225" t="s">
        <v>102</v>
      </c>
      <c r="D38" s="225"/>
      <c r="E38" s="225"/>
      <c r="F38" s="225"/>
      <c r="G38" s="225"/>
      <c r="H38" s="225"/>
      <c r="I38" s="225"/>
      <c r="J38" s="225"/>
      <c r="K38" s="214"/>
      <c r="L38" s="226"/>
    </row>
    <row r="39" spans="2:13" ht="16.5" customHeight="1">
      <c r="B39" s="228" t="s">
        <v>99</v>
      </c>
      <c r="C39" s="225" t="s">
        <v>100</v>
      </c>
      <c r="D39" s="225"/>
      <c r="E39" s="225"/>
      <c r="F39" s="225"/>
      <c r="G39" s="225"/>
      <c r="H39" s="225"/>
      <c r="I39" s="225"/>
      <c r="J39" s="225"/>
      <c r="K39" s="214"/>
      <c r="L39" s="226"/>
    </row>
    <row r="40" spans="2:13" ht="16.5" customHeight="1">
      <c r="B40" s="227" t="s">
        <v>76</v>
      </c>
      <c r="C40" s="225" t="s">
        <v>121</v>
      </c>
      <c r="D40" s="225"/>
      <c r="E40" s="225"/>
      <c r="F40" s="225"/>
      <c r="G40" s="225"/>
      <c r="H40" s="225"/>
      <c r="I40" s="225"/>
      <c r="J40" s="225"/>
      <c r="K40" s="214"/>
      <c r="L40" s="226"/>
    </row>
    <row r="41" spans="2:13" ht="16.5" customHeight="1">
      <c r="B41" s="227" t="s">
        <v>76</v>
      </c>
      <c r="C41" s="225" t="s">
        <v>122</v>
      </c>
      <c r="D41" s="225"/>
      <c r="E41" s="225"/>
      <c r="F41" s="225"/>
      <c r="G41" s="225"/>
      <c r="H41" s="225"/>
      <c r="I41" s="225"/>
      <c r="J41" s="225"/>
      <c r="K41" s="214"/>
      <c r="L41" s="226"/>
    </row>
    <row r="42" spans="2:13" ht="16.5" customHeight="1" thickBot="1">
      <c r="B42" s="229"/>
      <c r="C42" s="230"/>
      <c r="D42" s="230"/>
      <c r="E42" s="230"/>
      <c r="F42" s="230"/>
      <c r="G42" s="230"/>
      <c r="H42" s="230"/>
      <c r="I42" s="230"/>
      <c r="J42" s="230"/>
      <c r="K42" s="231"/>
      <c r="L42" s="232"/>
    </row>
    <row r="43" spans="2:13" ht="16.5" customHeight="1">
      <c r="E43" s="194"/>
      <c r="H43" s="194"/>
      <c r="I43" s="194"/>
      <c r="J43" s="194"/>
    </row>
    <row r="44" spans="2:13">
      <c r="E44" s="194"/>
      <c r="H44" s="194"/>
      <c r="I44" s="194"/>
      <c r="J44" s="194"/>
    </row>
    <row r="45" spans="2:13">
      <c r="H45" s="194"/>
      <c r="I45" s="194"/>
      <c r="J45" s="194"/>
    </row>
    <row r="46" spans="2:13">
      <c r="H46" s="194"/>
      <c r="I46" s="194"/>
      <c r="J46" s="194"/>
      <c r="K46" s="193"/>
      <c r="M46" s="194"/>
    </row>
    <row r="47" spans="2:13">
      <c r="H47" s="194"/>
      <c r="I47" s="194"/>
      <c r="J47" s="194"/>
    </row>
    <row r="48" spans="2:13">
      <c r="H48" s="194"/>
      <c r="I48" s="194"/>
      <c r="J48" s="194"/>
    </row>
    <row r="49" spans="8:10">
      <c r="H49" s="194"/>
      <c r="I49" s="194"/>
      <c r="J49" s="194"/>
    </row>
    <row r="50" spans="8:10">
      <c r="H50" s="194"/>
      <c r="I50" s="194"/>
      <c r="J50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42979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42980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42981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42982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42983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42984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42985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42986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42987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42988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42989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42990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42991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42992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42993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42994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42995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42996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42997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42998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42999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43000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43001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43002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43003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43004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43005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43006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43007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金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43008</v>
      </c>
      <c r="N65" s="29" t="str">
        <f t="shared" si="3"/>
        <v>金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土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43009</v>
      </c>
      <c r="N16" s="29" t="str">
        <f>D16</f>
        <v>土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日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43010</v>
      </c>
      <c r="N17" s="29" t="str">
        <f t="shared" si="0"/>
        <v>日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月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43011</v>
      </c>
      <c r="N18" s="29" t="str">
        <f t="shared" si="0"/>
        <v>月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火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43012</v>
      </c>
      <c r="N19" s="29" t="str">
        <f t="shared" si="0"/>
        <v>火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水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43013</v>
      </c>
      <c r="N20" s="29" t="str">
        <f t="shared" si="0"/>
        <v>水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木</v>
      </c>
      <c r="E21" s="63"/>
      <c r="F21" s="33" t="s">
        <v>43</v>
      </c>
      <c r="G21" s="29"/>
      <c r="H21" s="291"/>
      <c r="I21" s="292"/>
      <c r="J21" s="30"/>
      <c r="K21" s="29"/>
      <c r="L21" s="48"/>
      <c r="M21" s="13">
        <f t="shared" si="0"/>
        <v>43014</v>
      </c>
      <c r="N21" s="29" t="str">
        <f t="shared" si="0"/>
        <v>木</v>
      </c>
      <c r="O21" s="62">
        <f t="shared" si="0"/>
        <v>0</v>
      </c>
      <c r="P21" s="30" t="str">
        <f t="shared" si="0"/>
        <v>休</v>
      </c>
      <c r="Q21" s="34"/>
      <c r="R21" s="293"/>
      <c r="S21" s="294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金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43015</v>
      </c>
      <c r="N22" s="29" t="str">
        <f t="shared" si="0"/>
        <v>金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土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43016</v>
      </c>
      <c r="N23" s="29" t="str">
        <f t="shared" si="0"/>
        <v>土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日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43017</v>
      </c>
      <c r="N24" s="29" t="str">
        <f t="shared" si="0"/>
        <v>日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月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43018</v>
      </c>
      <c r="N25" s="29" t="str">
        <f t="shared" si="0"/>
        <v>月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火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43019</v>
      </c>
      <c r="N36" s="29" t="str">
        <f t="shared" si="1"/>
        <v>火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水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43020</v>
      </c>
      <c r="N37" s="29" t="str">
        <f t="shared" si="1"/>
        <v>水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木</v>
      </c>
      <c r="E38" s="63"/>
      <c r="F38" s="33" t="s">
        <v>43</v>
      </c>
      <c r="G38" s="12"/>
      <c r="H38" s="291"/>
      <c r="I38" s="292"/>
      <c r="J38" s="30"/>
      <c r="K38" s="29"/>
      <c r="L38" s="48"/>
      <c r="M38" s="13">
        <f t="shared" si="1"/>
        <v>43021</v>
      </c>
      <c r="N38" s="29" t="str">
        <f t="shared" si="1"/>
        <v>木</v>
      </c>
      <c r="O38" s="62">
        <f t="shared" si="1"/>
        <v>0</v>
      </c>
      <c r="P38" s="30" t="str">
        <f t="shared" si="2"/>
        <v>休</v>
      </c>
      <c r="Q38" s="34"/>
      <c r="R38" s="293"/>
      <c r="S38" s="294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金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43022</v>
      </c>
      <c r="N39" s="29" t="str">
        <f t="shared" si="1"/>
        <v>金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土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43023</v>
      </c>
      <c r="N40" s="29" t="str">
        <f t="shared" si="1"/>
        <v>土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日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43024</v>
      </c>
      <c r="N41" s="29" t="str">
        <f t="shared" si="1"/>
        <v>日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月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43025</v>
      </c>
      <c r="N42" s="29" t="str">
        <f t="shared" si="1"/>
        <v>月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火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43026</v>
      </c>
      <c r="N43" s="29" t="str">
        <f t="shared" si="1"/>
        <v>火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水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43027</v>
      </c>
      <c r="N44" s="29" t="str">
        <f t="shared" si="1"/>
        <v>水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木</v>
      </c>
      <c r="E45" s="63"/>
      <c r="F45" s="33" t="s">
        <v>43</v>
      </c>
      <c r="G45" s="29"/>
      <c r="H45" s="291"/>
      <c r="I45" s="292"/>
      <c r="J45" s="30"/>
      <c r="K45" s="29"/>
      <c r="L45" s="48"/>
      <c r="M45" s="13">
        <f t="shared" si="1"/>
        <v>43028</v>
      </c>
      <c r="N45" s="29" t="str">
        <f t="shared" si="1"/>
        <v>木</v>
      </c>
      <c r="O45" s="62">
        <f t="shared" si="1"/>
        <v>0</v>
      </c>
      <c r="P45" s="30" t="str">
        <f t="shared" si="2"/>
        <v>休</v>
      </c>
      <c r="Q45" s="34"/>
      <c r="R45" s="293"/>
      <c r="S45" s="294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金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43029</v>
      </c>
      <c r="N56" s="29" t="str">
        <f t="shared" si="3"/>
        <v>金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土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43030</v>
      </c>
      <c r="N57" s="29" t="str">
        <f t="shared" si="3"/>
        <v>土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日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43031</v>
      </c>
      <c r="N58" s="29" t="str">
        <f t="shared" si="3"/>
        <v>日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月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43032</v>
      </c>
      <c r="N59" s="29" t="str">
        <f t="shared" si="3"/>
        <v>月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火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43033</v>
      </c>
      <c r="N60" s="29" t="str">
        <f t="shared" si="3"/>
        <v>火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水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43034</v>
      </c>
      <c r="N61" s="29" t="str">
        <f t="shared" si="3"/>
        <v>水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木</v>
      </c>
      <c r="E62" s="63"/>
      <c r="F62" s="33" t="s">
        <v>43</v>
      </c>
      <c r="G62" s="29"/>
      <c r="H62" s="291"/>
      <c r="I62" s="292"/>
      <c r="J62" s="30"/>
      <c r="K62" s="29"/>
      <c r="L62" s="48"/>
      <c r="M62" s="13">
        <f t="shared" si="3"/>
        <v>43035</v>
      </c>
      <c r="N62" s="29" t="str">
        <f t="shared" si="3"/>
        <v>木</v>
      </c>
      <c r="O62" s="62">
        <f t="shared" si="3"/>
        <v>0</v>
      </c>
      <c r="P62" s="30" t="str">
        <f t="shared" si="4"/>
        <v>休</v>
      </c>
      <c r="Q62" s="34"/>
      <c r="R62" s="293"/>
      <c r="S62" s="294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金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43036</v>
      </c>
      <c r="N63" s="29" t="str">
        <f t="shared" si="3"/>
        <v>金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土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43037</v>
      </c>
      <c r="N64" s="29" t="str">
        <f t="shared" si="3"/>
        <v>土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日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43038</v>
      </c>
      <c r="N65" s="29" t="str">
        <f t="shared" si="3"/>
        <v>日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月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43039</v>
      </c>
      <c r="N66" s="29" t="str">
        <f t="shared" si="3"/>
        <v>月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火</v>
      </c>
      <c r="E16" s="63"/>
      <c r="F16" s="33" t="s">
        <v>11</v>
      </c>
      <c r="G16" s="29"/>
      <c r="H16" s="291"/>
      <c r="I16" s="292"/>
      <c r="J16" s="30"/>
      <c r="K16" s="29"/>
      <c r="L16" s="48"/>
      <c r="M16" s="13">
        <f>C16</f>
        <v>43040</v>
      </c>
      <c r="N16" s="29" t="str">
        <f>D16</f>
        <v>火</v>
      </c>
      <c r="O16" s="62">
        <f>E16</f>
        <v>0</v>
      </c>
      <c r="P16" s="30" t="str">
        <f>F16</f>
        <v>■</v>
      </c>
      <c r="Q16" s="34"/>
      <c r="R16" s="293"/>
      <c r="S16" s="294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水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43041</v>
      </c>
      <c r="N17" s="29" t="str">
        <f t="shared" si="0"/>
        <v>水</v>
      </c>
      <c r="O17" s="62">
        <f t="shared" si="0"/>
        <v>0</v>
      </c>
      <c r="P17" s="30" t="str">
        <f>F17</f>
        <v>休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木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43042</v>
      </c>
      <c r="N18" s="29" t="str">
        <f t="shared" si="0"/>
        <v>木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金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43043</v>
      </c>
      <c r="N19" s="29" t="str">
        <f t="shared" si="0"/>
        <v>金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土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43044</v>
      </c>
      <c r="N20" s="29" t="str">
        <f t="shared" si="0"/>
        <v>土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日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43045</v>
      </c>
      <c r="N21" s="29" t="str">
        <f t="shared" si="0"/>
        <v>日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月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43046</v>
      </c>
      <c r="N22" s="29" t="str">
        <f t="shared" si="0"/>
        <v>月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火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43047</v>
      </c>
      <c r="N23" s="29" t="str">
        <f t="shared" si="0"/>
        <v>火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水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43048</v>
      </c>
      <c r="N24" s="29" t="str">
        <f t="shared" si="0"/>
        <v>水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木</v>
      </c>
      <c r="E25" s="63"/>
      <c r="F25" s="33" t="s">
        <v>43</v>
      </c>
      <c r="G25" s="29"/>
      <c r="H25" s="291"/>
      <c r="I25" s="292"/>
      <c r="J25" s="30"/>
      <c r="K25" s="29"/>
      <c r="L25" s="48"/>
      <c r="M25" s="13">
        <f t="shared" si="0"/>
        <v>43049</v>
      </c>
      <c r="N25" s="29" t="str">
        <f t="shared" si="0"/>
        <v>木</v>
      </c>
      <c r="O25" s="62">
        <f t="shared" si="0"/>
        <v>0</v>
      </c>
      <c r="P25" s="30" t="str">
        <f t="shared" si="0"/>
        <v>休</v>
      </c>
      <c r="Q25" s="34"/>
      <c r="R25" s="293"/>
      <c r="S25" s="294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金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43050</v>
      </c>
      <c r="N36" s="29" t="str">
        <f t="shared" si="1"/>
        <v>金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土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43051</v>
      </c>
      <c r="N37" s="29" t="str">
        <f t="shared" si="1"/>
        <v>土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日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43052</v>
      </c>
      <c r="N38" s="29" t="str">
        <f t="shared" si="1"/>
        <v>日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月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43053</v>
      </c>
      <c r="N39" s="29" t="str">
        <f t="shared" si="1"/>
        <v>月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火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43054</v>
      </c>
      <c r="N40" s="29" t="str">
        <f t="shared" si="1"/>
        <v>火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水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43055</v>
      </c>
      <c r="N41" s="29" t="str">
        <f t="shared" si="1"/>
        <v>水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木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43056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金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43057</v>
      </c>
      <c r="N43" s="29" t="str">
        <f t="shared" si="1"/>
        <v>金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土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43058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日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43059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月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43060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火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43061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水</v>
      </c>
      <c r="E58" s="63"/>
      <c r="F58" s="33" t="s">
        <v>43</v>
      </c>
      <c r="G58" s="12"/>
      <c r="H58" s="291"/>
      <c r="I58" s="292"/>
      <c r="J58" s="30"/>
      <c r="K58" s="29"/>
      <c r="L58" s="48"/>
      <c r="M58" s="13">
        <f t="shared" si="3"/>
        <v>43062</v>
      </c>
      <c r="N58" s="29" t="str">
        <f t="shared" si="3"/>
        <v>水</v>
      </c>
      <c r="O58" s="62">
        <f t="shared" si="3"/>
        <v>0</v>
      </c>
      <c r="P58" s="30" t="str">
        <f t="shared" si="4"/>
        <v>休</v>
      </c>
      <c r="Q58" s="34"/>
      <c r="R58" s="293"/>
      <c r="S58" s="294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木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43063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金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43064</v>
      </c>
      <c r="N60" s="29" t="str">
        <f t="shared" si="3"/>
        <v>金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土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43065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日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43066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月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43067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火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43068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水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43069</v>
      </c>
      <c r="N65" s="29" t="str">
        <f t="shared" si="3"/>
        <v>水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43070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1"/>
      <c r="I17" s="292"/>
      <c r="J17" s="30"/>
      <c r="K17" s="29"/>
      <c r="L17" s="48"/>
      <c r="M17" s="13">
        <f t="shared" ref="M17:P26" si="0">C17</f>
        <v>43071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3"/>
      <c r="S17" s="294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43072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43073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43074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43075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1"/>
      <c r="I22" s="292"/>
      <c r="J22" s="30"/>
      <c r="K22" s="29"/>
      <c r="L22" s="48"/>
      <c r="M22" s="13">
        <f t="shared" si="0"/>
        <v>43076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3"/>
      <c r="S22" s="294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43077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43078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43079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43080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43081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43082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1"/>
      <c r="I39" s="292"/>
      <c r="J39" s="30"/>
      <c r="K39" s="29"/>
      <c r="L39" s="48"/>
      <c r="M39" s="13">
        <f t="shared" si="1"/>
        <v>43083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43084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43085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43086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43087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43088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43089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1"/>
      <c r="I56" s="292"/>
      <c r="J56" s="30"/>
      <c r="K56" s="29"/>
      <c r="L56" s="48"/>
      <c r="M56" s="13">
        <f t="shared" ref="M56:O66" si="3">C56</f>
        <v>43090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3"/>
      <c r="S56" s="294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1"/>
      <c r="I57" s="292"/>
      <c r="J57" s="30"/>
      <c r="K57" s="29"/>
      <c r="L57" s="48"/>
      <c r="M57" s="13">
        <f t="shared" si="3"/>
        <v>43091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3"/>
      <c r="S57" s="294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43092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43093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1"/>
      <c r="I60" s="292"/>
      <c r="J60" s="30"/>
      <c r="K60" s="29"/>
      <c r="L60" s="48"/>
      <c r="M60" s="13">
        <f t="shared" si="3"/>
        <v>43094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3"/>
      <c r="S60" s="294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43095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43096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1"/>
      <c r="I63" s="292"/>
      <c r="J63" s="30"/>
      <c r="K63" s="29"/>
      <c r="L63" s="48"/>
      <c r="M63" s="13">
        <f t="shared" si="3"/>
        <v>43097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3"/>
      <c r="S63" s="294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1"/>
      <c r="I64" s="292"/>
      <c r="J64" s="30"/>
      <c r="K64" s="29"/>
      <c r="L64" s="48"/>
      <c r="M64" s="13">
        <f t="shared" si="3"/>
        <v>43098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3"/>
      <c r="S64" s="294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金</v>
      </c>
      <c r="E65" s="63"/>
      <c r="F65" s="33" t="s">
        <v>43</v>
      </c>
      <c r="G65" s="29"/>
      <c r="H65" s="291"/>
      <c r="I65" s="292"/>
      <c r="J65" s="30"/>
      <c r="K65" s="29"/>
      <c r="L65" s="48"/>
      <c r="M65" s="13">
        <f t="shared" si="3"/>
        <v>43099</v>
      </c>
      <c r="N65" s="29" t="str">
        <f t="shared" si="3"/>
        <v>金</v>
      </c>
      <c r="O65" s="62">
        <f t="shared" si="3"/>
        <v>0</v>
      </c>
      <c r="P65" s="30" t="str">
        <f t="shared" si="4"/>
        <v>休</v>
      </c>
      <c r="Q65" s="34"/>
      <c r="R65" s="293"/>
      <c r="S65" s="294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土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43100</v>
      </c>
      <c r="N66" s="29" t="str">
        <f t="shared" si="3"/>
        <v>土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43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日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42736</v>
      </c>
      <c r="N16" s="29" t="str">
        <f>D16</f>
        <v>日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月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42737</v>
      </c>
      <c r="N17" s="29" t="str">
        <f t="shared" si="0"/>
        <v>月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火</v>
      </c>
      <c r="E18" s="63"/>
      <c r="F18" s="33" t="s">
        <v>43</v>
      </c>
      <c r="G18" s="12"/>
      <c r="H18" s="291"/>
      <c r="I18" s="292"/>
      <c r="J18" s="30"/>
      <c r="K18" s="29"/>
      <c r="L18" s="48"/>
      <c r="M18" s="13">
        <f t="shared" si="0"/>
        <v>42738</v>
      </c>
      <c r="N18" s="29" t="str">
        <f t="shared" si="0"/>
        <v>火</v>
      </c>
      <c r="O18" s="62">
        <f t="shared" si="0"/>
        <v>0</v>
      </c>
      <c r="P18" s="30" t="str">
        <f t="shared" si="0"/>
        <v>休</v>
      </c>
      <c r="Q18" s="34"/>
      <c r="R18" s="293"/>
      <c r="S18" s="294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水</v>
      </c>
      <c r="E19" s="63"/>
      <c r="F19" s="33" t="s">
        <v>43</v>
      </c>
      <c r="G19" s="12"/>
      <c r="H19" s="291"/>
      <c r="I19" s="292"/>
      <c r="J19" s="30"/>
      <c r="K19" s="29"/>
      <c r="L19" s="48"/>
      <c r="M19" s="13">
        <f t="shared" si="0"/>
        <v>42739</v>
      </c>
      <c r="N19" s="29" t="str">
        <f t="shared" si="0"/>
        <v>水</v>
      </c>
      <c r="O19" s="62">
        <f t="shared" si="0"/>
        <v>0</v>
      </c>
      <c r="P19" s="30" t="str">
        <f t="shared" si="0"/>
        <v>休</v>
      </c>
      <c r="Q19" s="34"/>
      <c r="R19" s="293"/>
      <c r="S19" s="294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木</v>
      </c>
      <c r="E20" s="63"/>
      <c r="F20" s="33" t="s">
        <v>43</v>
      </c>
      <c r="G20" s="29"/>
      <c r="H20" s="291"/>
      <c r="I20" s="292"/>
      <c r="J20" s="30"/>
      <c r="K20" s="29"/>
      <c r="L20" s="48"/>
      <c r="M20" s="13">
        <f t="shared" si="0"/>
        <v>42740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3"/>
      <c r="S20" s="294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金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42741</v>
      </c>
      <c r="N21" s="29" t="str">
        <f t="shared" si="0"/>
        <v>金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42742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日</v>
      </c>
      <c r="E23" s="63"/>
      <c r="F23" s="33" t="s">
        <v>11</v>
      </c>
      <c r="G23" s="29"/>
      <c r="H23" s="291"/>
      <c r="I23" s="292"/>
      <c r="J23" s="30"/>
      <c r="K23" s="29"/>
      <c r="L23" s="48"/>
      <c r="M23" s="13">
        <f t="shared" si="0"/>
        <v>42743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3"/>
      <c r="S23" s="294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月</v>
      </c>
      <c r="E24" s="63"/>
      <c r="F24" s="33" t="s">
        <v>11</v>
      </c>
      <c r="G24" s="29"/>
      <c r="H24" s="291"/>
      <c r="I24" s="292"/>
      <c r="J24" s="30"/>
      <c r="K24" s="29"/>
      <c r="L24" s="48"/>
      <c r="M24" s="13">
        <f t="shared" si="0"/>
        <v>42744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3"/>
      <c r="S24" s="294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42745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水</v>
      </c>
      <c r="E36" s="63"/>
      <c r="F36" s="33" t="s">
        <v>43</v>
      </c>
      <c r="G36" s="29"/>
      <c r="H36" s="291"/>
      <c r="I36" s="292"/>
      <c r="J36" s="30"/>
      <c r="K36" s="29"/>
      <c r="L36" s="48"/>
      <c r="M36" s="13">
        <f t="shared" ref="M36:O46" si="1">C36</f>
        <v>42746</v>
      </c>
      <c r="N36" s="29" t="str">
        <f t="shared" si="1"/>
        <v>水</v>
      </c>
      <c r="O36" s="62">
        <f>E36</f>
        <v>0</v>
      </c>
      <c r="P36" s="30" t="str">
        <f t="shared" ref="P36:P46" si="2">F36</f>
        <v>休</v>
      </c>
      <c r="Q36" s="34"/>
      <c r="R36" s="293"/>
      <c r="S36" s="294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木</v>
      </c>
      <c r="E37" s="63"/>
      <c r="F37" s="33" t="s">
        <v>43</v>
      </c>
      <c r="G37" s="29"/>
      <c r="H37" s="291"/>
      <c r="I37" s="292"/>
      <c r="J37" s="30"/>
      <c r="K37" s="29"/>
      <c r="L37" s="48"/>
      <c r="M37" s="13">
        <f t="shared" si="1"/>
        <v>42747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3"/>
      <c r="S37" s="294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金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42748</v>
      </c>
      <c r="N38" s="29" t="str">
        <f t="shared" si="1"/>
        <v>金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42749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日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42750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月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42751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42752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水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42753</v>
      </c>
      <c r="N43" s="29" t="str">
        <f t="shared" si="1"/>
        <v>水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木</v>
      </c>
      <c r="E44" s="63"/>
      <c r="F44" s="33" t="s">
        <v>43</v>
      </c>
      <c r="G44" s="29"/>
      <c r="H44" s="291"/>
      <c r="I44" s="292"/>
      <c r="J44" s="30"/>
      <c r="K44" s="29"/>
      <c r="L44" s="48"/>
      <c r="M44" s="13">
        <f t="shared" si="1"/>
        <v>42754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3"/>
      <c r="S44" s="294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金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42755</v>
      </c>
      <c r="N45" s="29" t="str">
        <f t="shared" si="1"/>
        <v>金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42756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42757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42758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42759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42760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42761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42762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42763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42764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42765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火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42766</v>
      </c>
      <c r="N66" s="29" t="str">
        <f t="shared" si="3"/>
        <v>火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81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42767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42768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42769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42770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42771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42772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42773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42774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42775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42776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42777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42778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42779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42780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42781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42782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42783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42784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42785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42786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42787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42788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42789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42790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42791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42792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42793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42794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59">
        <f>INDEX(ｶﾚﾝﾀﾞｰ!$C$5:$QQ$44,VLOOKUP(初期入力!$D$4,初期入力!$H$3:$J$18,3,0),A64)</f>
        <v>0</v>
      </c>
      <c r="E64" s="63"/>
      <c r="F64" s="33"/>
      <c r="G64" s="29"/>
      <c r="H64" s="291"/>
      <c r="I64" s="292"/>
      <c r="J64" s="30"/>
      <c r="K64" s="29"/>
      <c r="L64" s="48"/>
      <c r="M64" s="13" t="str">
        <f t="shared" si="3"/>
        <v/>
      </c>
      <c r="N64" s="29">
        <f t="shared" si="3"/>
        <v>0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3:24" ht="46.5" customHeight="1">
      <c r="C65" s="13"/>
      <c r="D65" s="29"/>
      <c r="E65" s="63"/>
      <c r="F65" s="33"/>
      <c r="G65" s="29"/>
      <c r="H65" s="291"/>
      <c r="I65" s="292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3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3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42795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42796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42797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42798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42799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42800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42801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42802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42803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42804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42805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42806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42807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42808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42809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42810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42811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42812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42813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42814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42815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42816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42817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42818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42819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42820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42821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42822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42823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42824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42825</v>
      </c>
      <c r="N66" s="29" t="str">
        <f t="shared" si="3"/>
        <v>金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851-3171-40C0-8B07-8B32BFAFBAF8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Q49" sqref="Q49"/>
    </sheetView>
  </sheetViews>
  <sheetFormatPr defaultColWidth="3.6328125" defaultRowHeight="13"/>
  <cols>
    <col min="1" max="1" width="1.36328125" style="35" customWidth="1"/>
    <col min="2" max="5" width="3.6328125" style="35"/>
    <col min="6" max="6" width="4.08984375" style="35" customWidth="1"/>
    <col min="7" max="37" width="5.90625" style="35" customWidth="1"/>
    <col min="38" max="39" width="5.6328125" style="35" customWidth="1"/>
    <col min="40" max="41" width="8" style="37" customWidth="1"/>
    <col min="42" max="43" width="8" style="35" customWidth="1"/>
    <col min="44" max="45" width="5.26953125" style="35" bestFit="1" customWidth="1"/>
    <col min="46" max="46" width="2.6328125" style="35" customWidth="1"/>
    <col min="47" max="47" width="27" style="35" customWidth="1"/>
    <col min="48" max="48" width="7.90625" style="35" customWidth="1"/>
    <col min="49" max="16384" width="3.6328125" style="35"/>
  </cols>
  <sheetData>
    <row r="1" spans="2:47" ht="19">
      <c r="B1" s="121" t="s">
        <v>116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5" t="s">
        <v>16</v>
      </c>
      <c r="C3" s="265"/>
      <c r="D3" s="265"/>
      <c r="E3" s="266" t="str">
        <f>初期入力!D5</f>
        <v>●●工事</v>
      </c>
      <c r="F3" s="266"/>
      <c r="G3" s="266"/>
      <c r="H3" s="266"/>
      <c r="I3" s="266"/>
      <c r="J3" s="266"/>
      <c r="K3" s="266"/>
      <c r="L3" s="266"/>
      <c r="M3" s="266"/>
      <c r="O3" s="122"/>
      <c r="P3" s="263">
        <f>初期入力!D6</f>
        <v>44713</v>
      </c>
      <c r="Q3" s="263"/>
      <c r="R3" s="263"/>
      <c r="S3" s="123" t="s">
        <v>8</v>
      </c>
      <c r="T3" s="263">
        <f>初期入力!D9</f>
        <v>44854</v>
      </c>
      <c r="U3" s="263"/>
      <c r="V3" s="263"/>
      <c r="W3" s="124"/>
      <c r="Y3" s="264" t="s">
        <v>135</v>
      </c>
      <c r="Z3" s="264"/>
      <c r="AA3" s="260">
        <f>初期入力!D7</f>
        <v>44728</v>
      </c>
      <c r="AB3" s="260"/>
      <c r="AC3" s="260"/>
      <c r="AD3" s="123" t="s">
        <v>8</v>
      </c>
      <c r="AE3" s="259" t="s">
        <v>136</v>
      </c>
      <c r="AF3" s="259"/>
      <c r="AG3" s="259"/>
      <c r="AH3" s="260">
        <f>+初期入力!D8</f>
        <v>44831</v>
      </c>
      <c r="AI3" s="260"/>
      <c r="AJ3" s="260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1" t="str">
        <f>+初期入力!D4&amp;"年"</f>
        <v>2022年</v>
      </c>
      <c r="C6" s="262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7">
        <v>3</v>
      </c>
      <c r="C7" s="258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7"/>
      <c r="C8" s="258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7">
        <f>B7+1</f>
        <v>4</v>
      </c>
      <c r="C11" s="258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7"/>
      <c r="C12" s="258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7">
        <f t="shared" ref="B15" si="0">B11+1</f>
        <v>5</v>
      </c>
      <c r="C15" s="258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7"/>
      <c r="C16" s="258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7">
        <f t="shared" ref="B19" si="1">B15+1</f>
        <v>6</v>
      </c>
      <c r="C19" s="258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7"/>
      <c r="C20" s="258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7">
        <f t="shared" ref="B23" si="2">B19+1</f>
        <v>7</v>
      </c>
      <c r="C23" s="258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7"/>
      <c r="C24" s="258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7">
        <f t="shared" ref="B27" si="3">B23+1</f>
        <v>8</v>
      </c>
      <c r="C27" s="258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7"/>
      <c r="C28" s="258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7">
        <f t="shared" ref="B31" si="4">B27+1</f>
        <v>9</v>
      </c>
      <c r="C31" s="258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7"/>
      <c r="C32" s="258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7">
        <f t="shared" ref="B35" si="5">B31+1</f>
        <v>10</v>
      </c>
      <c r="C35" s="258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7"/>
      <c r="C36" s="258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7">
        <f t="shared" ref="B39" si="6">B35+1</f>
        <v>11</v>
      </c>
      <c r="C39" s="258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7"/>
      <c r="C40" s="258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7">
        <f t="shared" ref="B43" si="7">B39+1</f>
        <v>12</v>
      </c>
      <c r="C43" s="258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7"/>
      <c r="C44" s="258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1" t="str">
        <f xml:space="preserve"> 初期入力!D4+1&amp;"年"</f>
        <v>2023年</v>
      </c>
      <c r="C46" s="262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7">
        <f>B7-2</f>
        <v>1</v>
      </c>
      <c r="C47" s="258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7"/>
      <c r="C48" s="258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7">
        <f t="shared" ref="B51" si="8">B47+1</f>
        <v>2</v>
      </c>
      <c r="C51" s="258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7"/>
      <c r="C52" s="258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7">
        <f t="shared" ref="B55" si="9">B51+1</f>
        <v>3</v>
      </c>
      <c r="C55" s="258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7"/>
      <c r="C56" s="258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3"/>
      <c r="AD59" s="273"/>
      <c r="AE59" s="274" t="s">
        <v>111</v>
      </c>
      <c r="AF59" s="274"/>
      <c r="AG59" s="274"/>
      <c r="AH59" s="274"/>
      <c r="AI59" s="274"/>
      <c r="AJ59" s="274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7" t="str">
        <f>CONCATENATE($AN$59+$AO$59&amp;"日","/",$AQ$59+$AO$59&amp;"日")</f>
        <v>30日/101日</v>
      </c>
      <c r="V60" s="267"/>
      <c r="AC60" s="273"/>
      <c r="AD60" s="273"/>
      <c r="AE60" s="274"/>
      <c r="AF60" s="274"/>
      <c r="AG60" s="274"/>
      <c r="AH60" s="274"/>
      <c r="AI60" s="274"/>
      <c r="AJ60" s="274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68">
        <f>($AN$59+$AO$59)/($AQ$59+$AO$59)</f>
        <v>0.29702970297029702</v>
      </c>
      <c r="V61" s="269"/>
      <c r="W61" s="41" t="s">
        <v>73</v>
      </c>
      <c r="X61" s="270" t="str">
        <f>IF(U61&gt;=8/28,"4週8休以上",IF(U61&gt;=0.25,"4週7休以上4週8休未満",IF(U61&gt;=6/28,"4週6休以上4週7休未満","4週6休未満")))</f>
        <v>4週8休以上</v>
      </c>
      <c r="Y61" s="271"/>
      <c r="Z61" s="271"/>
      <c r="AA61" s="272"/>
      <c r="AB61" s="41" t="s">
        <v>109</v>
      </c>
      <c r="AC61" s="109" t="str">
        <f>IF(U61&gt;0.285,"ＯＫ","ＮＧ")</f>
        <v>ＯＫ</v>
      </c>
      <c r="AD61" s="187"/>
      <c r="AE61" s="275" t="s">
        <v>110</v>
      </c>
      <c r="AF61" s="276"/>
      <c r="AG61" s="276"/>
      <c r="AH61" s="277"/>
      <c r="AI61" s="273"/>
      <c r="AJ61" s="273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8"/>
      <c r="AF62" s="279"/>
      <c r="AG62" s="279"/>
      <c r="AH62" s="280"/>
      <c r="AI62" s="273"/>
      <c r="AJ62" s="273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127</v>
      </c>
      <c r="AF63" s="286"/>
      <c r="AG63" s="286"/>
      <c r="AH63" s="287"/>
      <c r="AI63" s="284" t="s">
        <v>126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7" t="str">
        <f>CONCATENATE($AN$60+$AO$60&amp;"日","/",$AQ$60+$AO$60&amp;"日")</f>
        <v>0日/0日</v>
      </c>
      <c r="V64" s="267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68" t="str">
        <f>IF(AN60=0,"",($AN$60+$AO$60)/($AQ$60+$AO$60))</f>
        <v/>
      </c>
      <c r="V65" s="269"/>
      <c r="W65" s="41" t="s">
        <v>73</v>
      </c>
      <c r="X65" s="270" t="str">
        <f>IF(U65="","",IF(U65&gt;=8/28,"4週8休以上",IF(U65&gt;=0.25,"4週7休以上4週8休未満",IF(U65&gt;=6/28,"4週6休以上4週7休未満","補正なし"))))</f>
        <v/>
      </c>
      <c r="Y65" s="271"/>
      <c r="Z65" s="271"/>
      <c r="AA65" s="272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J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 xr:uid="{9B0C8756-911D-479D-AD88-20684F302647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45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C16" sqref="AC16"/>
    </sheetView>
  </sheetViews>
  <sheetFormatPr defaultColWidth="3.6328125" defaultRowHeight="13"/>
  <cols>
    <col min="1" max="1" width="1.36328125" style="35" customWidth="1"/>
    <col min="2" max="5" width="3.6328125" style="35"/>
    <col min="6" max="6" width="4.08984375" style="35" customWidth="1"/>
    <col min="7" max="37" width="5.90625" style="35" customWidth="1"/>
    <col min="38" max="39" width="5.6328125" style="35" customWidth="1"/>
    <col min="40" max="41" width="8" style="37" customWidth="1"/>
    <col min="42" max="43" width="8" style="35" customWidth="1"/>
    <col min="44" max="45" width="5.26953125" style="35" bestFit="1" customWidth="1"/>
    <col min="46" max="46" width="2.6328125" style="35" customWidth="1"/>
    <col min="47" max="47" width="27" style="35" customWidth="1"/>
    <col min="48" max="48" width="7.90625" style="35" customWidth="1"/>
    <col min="49" max="16384" width="3.6328125" style="35"/>
  </cols>
  <sheetData>
    <row r="1" spans="2:47" ht="19">
      <c r="B1" s="121" t="s">
        <v>115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5" t="s">
        <v>16</v>
      </c>
      <c r="C3" s="265"/>
      <c r="D3" s="265"/>
      <c r="E3" s="266" t="str">
        <f>初期入力!D5</f>
        <v>●●工事</v>
      </c>
      <c r="F3" s="266"/>
      <c r="G3" s="266"/>
      <c r="H3" s="266"/>
      <c r="I3" s="266"/>
      <c r="J3" s="266"/>
      <c r="K3" s="266"/>
      <c r="L3" s="266"/>
      <c r="M3" s="266"/>
      <c r="O3" s="122"/>
      <c r="P3" s="263">
        <f>初期入力!D6</f>
        <v>44713</v>
      </c>
      <c r="Q3" s="263"/>
      <c r="R3" s="263"/>
      <c r="S3" s="123" t="s">
        <v>8</v>
      </c>
      <c r="T3" s="263">
        <f>初期入力!D9</f>
        <v>44854</v>
      </c>
      <c r="U3" s="263"/>
      <c r="V3" s="263"/>
      <c r="W3" s="124"/>
      <c r="Y3" s="264" t="s">
        <v>135</v>
      </c>
      <c r="Z3" s="264"/>
      <c r="AA3" s="260">
        <f>初期入力!D7</f>
        <v>44728</v>
      </c>
      <c r="AB3" s="260"/>
      <c r="AC3" s="260"/>
      <c r="AD3" s="123" t="s">
        <v>8</v>
      </c>
      <c r="AE3" s="259" t="s">
        <v>136</v>
      </c>
      <c r="AF3" s="259"/>
      <c r="AG3" s="259"/>
      <c r="AH3" s="260">
        <f>+初期入力!D8</f>
        <v>44831</v>
      </c>
      <c r="AI3" s="260"/>
      <c r="AJ3" s="260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1" t="str">
        <f>+初期入力!D4&amp;"年"</f>
        <v>2022年</v>
      </c>
      <c r="C6" s="262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7">
        <v>3</v>
      </c>
      <c r="C7" s="258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7"/>
      <c r="C8" s="258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7">
        <f>B7+1</f>
        <v>4</v>
      </c>
      <c r="C11" s="258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7"/>
      <c r="C12" s="258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7">
        <f t="shared" ref="B15" si="0">B11+1</f>
        <v>5</v>
      </c>
      <c r="C15" s="258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7"/>
      <c r="C16" s="258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7">
        <f t="shared" ref="B19" si="1">B15+1</f>
        <v>6</v>
      </c>
      <c r="C19" s="258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7"/>
      <c r="C20" s="258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80</v>
      </c>
      <c r="Y20" s="111" t="s">
        <v>80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309" t="s">
        <v>80</v>
      </c>
      <c r="AE20" s="111" t="s">
        <v>80</v>
      </c>
      <c r="AF20" s="111" t="s">
        <v>80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7">
        <f t="shared" ref="B23" si="2">B19+1</f>
        <v>7</v>
      </c>
      <c r="C23" s="258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7"/>
      <c r="C24" s="258"/>
      <c r="D24" s="131" t="s">
        <v>10</v>
      </c>
      <c r="E24" s="132"/>
      <c r="F24" s="133"/>
      <c r="G24" s="110" t="s">
        <v>11</v>
      </c>
      <c r="H24" s="111" t="s">
        <v>80</v>
      </c>
      <c r="I24" s="111" t="s">
        <v>80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80</v>
      </c>
      <c r="P24" s="111" t="s">
        <v>80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80</v>
      </c>
      <c r="W24" s="111" t="s">
        <v>80</v>
      </c>
      <c r="X24" s="111" t="s">
        <v>80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309" t="s">
        <v>11</v>
      </c>
      <c r="AD24" s="111" t="s">
        <v>80</v>
      </c>
      <c r="AE24" s="309" t="s">
        <v>80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80</v>
      </c>
      <c r="AK24" s="112" t="s">
        <v>80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7">
        <f t="shared" ref="B27" si="3">B23+1</f>
        <v>8</v>
      </c>
      <c r="C27" s="258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7"/>
      <c r="C28" s="258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80</v>
      </c>
      <c r="M28" s="111" t="s">
        <v>80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80</v>
      </c>
      <c r="AA28" s="111" t="s">
        <v>80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80</v>
      </c>
      <c r="AH28" s="111" t="s">
        <v>80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7">
        <f t="shared" ref="B31" si="4">B27+1</f>
        <v>9</v>
      </c>
      <c r="C31" s="258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7"/>
      <c r="C32" s="258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80</v>
      </c>
      <c r="J32" s="111" t="s">
        <v>80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80</v>
      </c>
      <c r="Q32" s="111" t="s">
        <v>80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80</v>
      </c>
      <c r="X32" s="111" t="s">
        <v>80</v>
      </c>
      <c r="Y32" s="309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309" t="s">
        <v>11</v>
      </c>
      <c r="AE32" s="111" t="s">
        <v>80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7">
        <f t="shared" ref="B35" si="5">B31+1</f>
        <v>10</v>
      </c>
      <c r="C35" s="258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7"/>
      <c r="C36" s="258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7">
        <f t="shared" ref="B39" si="6">B35+1</f>
        <v>11</v>
      </c>
      <c r="C39" s="258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7"/>
      <c r="C40" s="258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7">
        <f t="shared" ref="B43" si="7">B39+1</f>
        <v>12</v>
      </c>
      <c r="C43" s="258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7"/>
      <c r="C44" s="258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1" t="str">
        <f xml:space="preserve"> 初期入力!D4+1&amp;"年"</f>
        <v>2023年</v>
      </c>
      <c r="C46" s="262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7">
        <f>B7-2</f>
        <v>1</v>
      </c>
      <c r="C47" s="258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7"/>
      <c r="C48" s="258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7">
        <f t="shared" ref="B51" si="8">B47+1</f>
        <v>2</v>
      </c>
      <c r="C51" s="258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7"/>
      <c r="C52" s="258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7">
        <f t="shared" ref="B55" si="9">B51+1</f>
        <v>3</v>
      </c>
      <c r="C55" s="258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7"/>
      <c r="C56" s="258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3"/>
      <c r="AD59" s="273"/>
      <c r="AE59" s="274" t="s">
        <v>111</v>
      </c>
      <c r="AF59" s="274"/>
      <c r="AG59" s="274"/>
      <c r="AH59" s="274"/>
      <c r="AI59" s="274"/>
      <c r="AJ59" s="274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7" t="str">
        <f>CONCATENATE($AN$59+$AO$59&amp;"日","/",$AQ$59+$AO$59&amp;"日")</f>
        <v>30日/101日</v>
      </c>
      <c r="V60" s="267"/>
      <c r="AC60" s="273"/>
      <c r="AD60" s="273"/>
      <c r="AE60" s="274"/>
      <c r="AF60" s="274"/>
      <c r="AG60" s="274"/>
      <c r="AH60" s="274"/>
      <c r="AI60" s="274"/>
      <c r="AJ60" s="274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67</v>
      </c>
      <c r="U61" s="304">
        <f>($AN$59+$AO$59)/($AQ$59+$AO$59)</f>
        <v>0.29702970297029702</v>
      </c>
      <c r="V61" s="305"/>
      <c r="W61" s="41" t="s">
        <v>73</v>
      </c>
      <c r="X61" s="306" t="str">
        <f>IF(U61&gt;=8/28,"4週8休以上",IF(U61&gt;=0.25,"4週7休以上4週8休未満",IF(U61&gt;=6/28,"4週6休以上4週7休未満","4週6休未満")))</f>
        <v>4週8休以上</v>
      </c>
      <c r="Y61" s="307"/>
      <c r="Z61" s="307"/>
      <c r="AA61" s="308"/>
      <c r="AB61" s="41" t="s">
        <v>109</v>
      </c>
      <c r="AC61" s="109" t="str">
        <f>IF(U61&gt;0.285,"ＯＫ","ＮＧ")</f>
        <v>ＯＫ</v>
      </c>
      <c r="AD61" s="187"/>
      <c r="AE61" s="275" t="s">
        <v>110</v>
      </c>
      <c r="AF61" s="276"/>
      <c r="AG61" s="276"/>
      <c r="AH61" s="277"/>
      <c r="AI61" s="273"/>
      <c r="AJ61" s="273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8"/>
      <c r="AF62" s="279"/>
      <c r="AG62" s="279"/>
      <c r="AH62" s="280"/>
      <c r="AI62" s="273"/>
      <c r="AJ62" s="273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5" t="s">
        <v>117</v>
      </c>
      <c r="AF63" s="286"/>
      <c r="AG63" s="286"/>
      <c r="AH63" s="287"/>
      <c r="AI63" s="284" t="s">
        <v>126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7" t="str">
        <f>CONCATENATE($AN$60+$AO$60&amp;"日","/",$AQ$60+$AO$60&amp;"日")</f>
        <v>29日/101日</v>
      </c>
      <c r="V64" s="267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68">
        <f>IF(AN60=0,"",($AN$60+$AO$60)/($AQ$60+$AO$60))</f>
        <v>0.28712871287128711</v>
      </c>
      <c r="V65" s="269"/>
      <c r="W65" s="41" t="s">
        <v>73</v>
      </c>
      <c r="X65" s="270" t="str">
        <f>IF(U65="","",IF(U65&gt;=8/28,"4週8休以上",IF(U65&gt;=0.25,"4週7休以上4週8休未満",IF(U65&gt;=6/28,"4週6休以上4週7休未満","補正なし"))))</f>
        <v>4週8休以上</v>
      </c>
      <c r="Y65" s="271"/>
      <c r="Z65" s="271"/>
      <c r="AA65" s="272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J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265625" defaultRowHeight="13"/>
  <cols>
    <col min="1" max="1" width="5.453125" bestFit="1" customWidth="1"/>
    <col min="25" max="25" width="2.7265625" customWidth="1"/>
    <col min="122" max="123" width="3.453125" bestFit="1" customWidth="1"/>
    <col min="154" max="154" width="3.453125" bestFit="1" customWidth="1"/>
    <col min="215" max="215" width="3.453125" bestFit="1" customWidth="1"/>
    <col min="246" max="246" width="3.453125" bestFit="1" customWidth="1"/>
    <col min="259" max="261" width="3.453125" bestFit="1" customWidth="1"/>
    <col min="275" max="276" width="3.453125" bestFit="1" customWidth="1"/>
    <col min="336" max="337" width="3.453125" bestFit="1" customWidth="1"/>
    <col min="368" max="368" width="3.453125" bestFit="1" customWidth="1"/>
    <col min="391" max="391" width="2.7265625" customWidth="1"/>
    <col min="399" max="399" width="3.453125" bestFit="1" customWidth="1"/>
    <col min="423" max="428" width="3.453125" bestFit="1" customWidth="1"/>
    <col min="457" max="459" width="3.453125" bestFit="1" customWidth="1"/>
  </cols>
  <sheetData>
    <row r="1" spans="1:460">
      <c r="A1" s="57" t="s">
        <v>39</v>
      </c>
    </row>
    <row r="2" spans="1:460">
      <c r="A2" s="57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52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52</v>
      </c>
      <c r="DT6" t="s">
        <v>3</v>
      </c>
      <c r="DU6" t="s">
        <v>4</v>
      </c>
      <c r="DV6" s="17" t="s">
        <v>55</v>
      </c>
      <c r="DW6" s="77" t="s">
        <v>56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52</v>
      </c>
      <c r="HU6" s="70" t="s">
        <v>53</v>
      </c>
      <c r="HV6" s="70" t="s">
        <v>54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52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52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52</v>
      </c>
      <c r="NE6" s="70" t="s">
        <v>53</v>
      </c>
      <c r="NF6" s="70" t="s">
        <v>54</v>
      </c>
      <c r="NG6" s="70" t="s">
        <v>55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52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55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53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52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55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52</v>
      </c>
      <c r="DS8" t="s">
        <v>3</v>
      </c>
      <c r="DT8" s="23" t="s">
        <v>4</v>
      </c>
      <c r="DU8" s="23" t="s">
        <v>5</v>
      </c>
      <c r="DV8" s="52" t="s">
        <v>56</v>
      </c>
      <c r="DW8" s="26" t="s">
        <v>36</v>
      </c>
      <c r="DX8" s="52" t="s">
        <v>35</v>
      </c>
      <c r="DY8" s="52" t="s">
        <v>52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52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52</v>
      </c>
      <c r="HT8" s="70" t="s">
        <v>53</v>
      </c>
      <c r="HU8" s="70" t="s">
        <v>54</v>
      </c>
      <c r="HV8" s="70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52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52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52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52</v>
      </c>
      <c r="ND8" s="71" t="s">
        <v>53</v>
      </c>
      <c r="NE8" s="70" t="s">
        <v>54</v>
      </c>
      <c r="NF8" s="70" t="s">
        <v>55</v>
      </c>
      <c r="NG8" s="70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53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53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54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52</v>
      </c>
      <c r="DX10" s="17" t="s">
        <v>53</v>
      </c>
      <c r="DY10" s="17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53</v>
      </c>
      <c r="HS10" s="23" t="s">
        <v>4</v>
      </c>
      <c r="HT10" s="70" t="s">
        <v>55</v>
      </c>
      <c r="HU10" s="70" t="s">
        <v>56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52</v>
      </c>
      <c r="JH10" s="77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52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54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53</v>
      </c>
      <c r="NC10" s="73" t="s">
        <v>54</v>
      </c>
      <c r="ND10" s="71" t="s">
        <v>55</v>
      </c>
      <c r="NE10" s="70" t="s">
        <v>56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52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56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52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55</v>
      </c>
      <c r="DS12" t="s">
        <v>6</v>
      </c>
      <c r="DT12" s="23" t="s">
        <v>7</v>
      </c>
      <c r="DU12" s="23" t="s">
        <v>2</v>
      </c>
      <c r="DV12" s="26" t="s">
        <v>52</v>
      </c>
      <c r="DW12" s="26" t="s">
        <v>53</v>
      </c>
      <c r="DX12" s="26" t="s">
        <v>54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52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54</v>
      </c>
      <c r="HS12" t="s">
        <v>5</v>
      </c>
      <c r="HT12" s="70" t="s">
        <v>56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52</v>
      </c>
      <c r="JG12" s="23" t="s">
        <v>3</v>
      </c>
      <c r="JH12" s="23" t="s">
        <v>4</v>
      </c>
      <c r="JI12" s="26" t="s">
        <v>55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54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53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54</v>
      </c>
      <c r="NC12" s="73" t="s">
        <v>55</v>
      </c>
      <c r="ND12" s="71" t="s">
        <v>56</v>
      </c>
      <c r="NE12" s="72" t="s">
        <v>36</v>
      </c>
      <c r="NF12" s="70" t="s">
        <v>2</v>
      </c>
      <c r="NG12" s="70" t="s">
        <v>52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52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56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52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52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56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52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56</v>
      </c>
      <c r="DS14" s="23" t="s">
        <v>7</v>
      </c>
      <c r="DT14" s="18" t="s">
        <v>2</v>
      </c>
      <c r="DU14" s="18" t="s">
        <v>0</v>
      </c>
      <c r="DV14" s="27" t="s">
        <v>53</v>
      </c>
      <c r="DW14" s="78" t="s">
        <v>54</v>
      </c>
      <c r="DX14" s="78" t="s">
        <v>55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52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55</v>
      </c>
      <c r="HS14" s="23" t="s">
        <v>6</v>
      </c>
      <c r="HT14" s="70" t="s">
        <v>7</v>
      </c>
      <c r="HU14" s="70" t="s">
        <v>2</v>
      </c>
      <c r="HV14" s="70" t="s">
        <v>52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52</v>
      </c>
      <c r="JF14" s="18" t="s">
        <v>3</v>
      </c>
      <c r="JG14" s="18" t="s">
        <v>4</v>
      </c>
      <c r="JH14" s="18" t="s">
        <v>5</v>
      </c>
      <c r="JI14" s="27" t="s">
        <v>56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52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55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54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56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55</v>
      </c>
      <c r="NC14" s="70" t="s">
        <v>56</v>
      </c>
      <c r="ND14" s="71" t="s">
        <v>7</v>
      </c>
      <c r="NE14" s="72" t="s">
        <v>35</v>
      </c>
      <c r="NF14" s="70" t="s">
        <v>52</v>
      </c>
      <c r="NG14" s="70" t="s">
        <v>53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52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53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52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53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54</v>
      </c>
      <c r="DW16" s="52" t="s">
        <v>55</v>
      </c>
      <c r="DX16" s="52" t="s">
        <v>56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52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56</v>
      </c>
      <c r="HS16" s="18" t="s">
        <v>7</v>
      </c>
      <c r="HT16" s="70" t="s">
        <v>2</v>
      </c>
      <c r="HU16" s="70" t="s">
        <v>53</v>
      </c>
      <c r="HV16" s="70" t="s">
        <v>54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52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52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56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55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56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56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55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56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55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52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52</v>
      </c>
      <c r="HF18" t="s">
        <v>3</v>
      </c>
      <c r="HG18" t="s">
        <v>59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52</v>
      </c>
      <c r="HT18" s="70" t="s">
        <v>53</v>
      </c>
      <c r="HU18" s="70" t="s">
        <v>54</v>
      </c>
      <c r="HV18" s="70" t="s">
        <v>55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52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52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60</v>
      </c>
      <c r="LY18" s="83" t="s">
        <v>61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52</v>
      </c>
      <c r="ND18" s="71" t="s">
        <v>53</v>
      </c>
      <c r="NE18" s="70" t="s">
        <v>54</v>
      </c>
      <c r="NF18" s="70" t="s">
        <v>55</v>
      </c>
      <c r="NG18" s="70" t="s">
        <v>56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52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52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52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61</v>
      </c>
      <c r="QP18" s="23" t="s">
        <v>62</v>
      </c>
      <c r="QQ18" s="23" t="s">
        <v>63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54</v>
      </c>
      <c r="D20" s="80" t="s">
        <v>55</v>
      </c>
      <c r="E20" s="80" t="s">
        <v>56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52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52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52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61</v>
      </c>
      <c r="CN20" s="23" t="s">
        <v>62</v>
      </c>
      <c r="CO20" s="23" t="s">
        <v>63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52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55</v>
      </c>
      <c r="EW20" s="23" t="s">
        <v>6</v>
      </c>
      <c r="EX20" s="23" t="s">
        <v>61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52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52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55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55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63</v>
      </c>
      <c r="JP20" s="23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54</v>
      </c>
      <c r="KT20" s="84" t="s">
        <v>55</v>
      </c>
      <c r="KU20" s="85" t="s">
        <v>56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52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61</v>
      </c>
      <c r="LY20" s="23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63</v>
      </c>
      <c r="NC20" s="70" t="s">
        <v>64</v>
      </c>
      <c r="ND20" s="70" t="s">
        <v>59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52</v>
      </c>
      <c r="NX20" s="18" t="s">
        <v>3</v>
      </c>
      <c r="NY20" s="18" t="s">
        <v>4</v>
      </c>
      <c r="NZ20" s="18" t="s">
        <v>5</v>
      </c>
      <c r="OA20" s="27" t="s">
        <v>56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61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56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52</v>
      </c>
      <c r="V22" s="18" t="s">
        <v>3</v>
      </c>
      <c r="W22" s="18" t="s">
        <v>4</v>
      </c>
      <c r="X22" s="18" t="s">
        <v>5</v>
      </c>
      <c r="Y22" s="27" t="s">
        <v>56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61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56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59</v>
      </c>
      <c r="DS22" s="23" t="s">
        <v>58</v>
      </c>
      <c r="DT22" t="s">
        <v>6</v>
      </c>
      <c r="DU22" t="s">
        <v>7</v>
      </c>
      <c r="DV22" s="17" t="s">
        <v>35</v>
      </c>
      <c r="DW22" s="17" t="s">
        <v>52</v>
      </c>
      <c r="DX22" s="17" t="s">
        <v>53</v>
      </c>
      <c r="DY22" s="17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52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52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61</v>
      </c>
      <c r="IK22" s="23" t="s">
        <v>62</v>
      </c>
      <c r="IL22" s="23" t="s">
        <v>63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56</v>
      </c>
      <c r="IX22" s="18" t="s">
        <v>7</v>
      </c>
      <c r="IY22" s="86" t="s">
        <v>2</v>
      </c>
      <c r="IZ22" s="87" t="s">
        <v>52</v>
      </c>
      <c r="JA22" s="87" t="s">
        <v>53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52</v>
      </c>
      <c r="KC22" s="23" t="s">
        <v>53</v>
      </c>
      <c r="KD22" s="23" t="s">
        <v>54</v>
      </c>
      <c r="KE22" s="23" t="s">
        <v>55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52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56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55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63</v>
      </c>
      <c r="QP22" s="23" t="s">
        <v>64</v>
      </c>
      <c r="QQ22" s="23" t="s">
        <v>59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56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55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63</v>
      </c>
      <c r="CN24" s="23" t="s">
        <v>64</v>
      </c>
      <c r="CO24" s="23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55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54</v>
      </c>
      <c r="HS24" t="s">
        <v>5</v>
      </c>
      <c r="HT24" s="70" t="s">
        <v>56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52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55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63</v>
      </c>
      <c r="LY24" s="23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54</v>
      </c>
      <c r="NC24" s="73" t="s">
        <v>55</v>
      </c>
      <c r="ND24" s="71" t="s">
        <v>56</v>
      </c>
      <c r="NE24" s="72" t="s">
        <v>36</v>
      </c>
      <c r="NF24" s="70" t="s">
        <v>2</v>
      </c>
      <c r="NG24" s="70" t="s">
        <v>52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52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52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64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59</v>
      </c>
      <c r="QP24" s="18" t="s">
        <v>58</v>
      </c>
      <c r="QQ24" s="18" t="s">
        <v>60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52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52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52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64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59</v>
      </c>
      <c r="CN26" s="18" t="s">
        <v>58</v>
      </c>
      <c r="CO26" s="18" t="s">
        <v>60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52</v>
      </c>
      <c r="DS26" s="23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52</v>
      </c>
      <c r="HF26" t="s">
        <v>3</v>
      </c>
      <c r="HG26" t="s">
        <v>59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52</v>
      </c>
      <c r="HT26" s="70" t="s">
        <v>53</v>
      </c>
      <c r="HU26" s="70" t="s">
        <v>54</v>
      </c>
      <c r="HV26" s="70" t="s">
        <v>55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52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52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60</v>
      </c>
      <c r="LY26" s="83" t="s">
        <v>61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52</v>
      </c>
      <c r="ND26" s="71" t="s">
        <v>53</v>
      </c>
      <c r="NE26" s="70" t="s">
        <v>54</v>
      </c>
      <c r="NF26" s="70" t="s">
        <v>55</v>
      </c>
      <c r="NG26" s="70" t="s">
        <v>56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52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52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52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61</v>
      </c>
      <c r="QP26" s="23" t="s">
        <v>62</v>
      </c>
      <c r="QQ26" s="23" t="s">
        <v>63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B2" sqref="B2"/>
    </sheetView>
  </sheetViews>
  <sheetFormatPr defaultRowHeight="29.25" customHeight="1"/>
  <cols>
    <col min="1" max="1" width="8" style="193" customWidth="1"/>
    <col min="2" max="2" width="12.36328125" style="193" customWidth="1"/>
    <col min="3" max="3" width="11.36328125" style="193" bestFit="1" customWidth="1"/>
    <col min="4" max="4" width="21.453125" style="193" customWidth="1"/>
    <col min="5" max="5" width="7.08984375" style="193" bestFit="1" customWidth="1"/>
    <col min="6" max="6" width="10.453125" style="193" bestFit="1" customWidth="1"/>
    <col min="7" max="10" width="9" style="193" hidden="1" customWidth="1"/>
    <col min="11" max="11" width="9" style="193" customWidth="1"/>
    <col min="12" max="12" width="4.453125" style="193" customWidth="1"/>
    <col min="13" max="13" width="9.26953125" style="238" customWidth="1"/>
    <col min="14" max="14" width="2.90625" style="193" customWidth="1"/>
    <col min="15" max="16" width="9" style="193" customWidth="1"/>
    <col min="17" max="16384" width="8.7265625" style="193"/>
  </cols>
  <sheetData>
    <row r="1" spans="2:13" ht="29.25" customHeight="1">
      <c r="B1" s="66" t="s">
        <v>137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256">
        <v>2022</v>
      </c>
      <c r="E4" s="256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254" t="s">
        <v>114</v>
      </c>
      <c r="E5" s="255"/>
      <c r="H5" s="193">
        <v>2020</v>
      </c>
      <c r="I5" s="193">
        <v>5</v>
      </c>
      <c r="J5" s="193">
        <v>6</v>
      </c>
      <c r="M5" s="242"/>
    </row>
    <row r="6" spans="2:13" ht="29.25" customHeight="1">
      <c r="B6" s="251" t="s">
        <v>13</v>
      </c>
      <c r="C6" s="247" t="s">
        <v>74</v>
      </c>
      <c r="D6" s="248">
        <v>44713</v>
      </c>
      <c r="E6" s="249" t="str">
        <f>IF(D6="","",TEXT(D6,"(AAA)"))</f>
        <v>(水)</v>
      </c>
      <c r="F6" s="193" t="s">
        <v>84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252"/>
      <c r="C7" s="250" t="s">
        <v>133</v>
      </c>
      <c r="D7" s="248">
        <v>44728</v>
      </c>
      <c r="E7" s="249" t="str">
        <f>IF(D7="","",TEXT(D7,"(AAA)"))</f>
        <v>(木)</v>
      </c>
      <c r="F7" s="193" t="s">
        <v>85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252"/>
      <c r="C8" s="250" t="s">
        <v>134</v>
      </c>
      <c r="D8" s="248">
        <v>44831</v>
      </c>
      <c r="E8" s="249" t="str">
        <f>IF(D8="","",TEXT(D8,"(AAA)"))</f>
        <v>(火)</v>
      </c>
      <c r="F8" s="193" t="s">
        <v>86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253"/>
      <c r="C9" s="247" t="s">
        <v>45</v>
      </c>
      <c r="D9" s="248">
        <v>44854</v>
      </c>
      <c r="E9" s="249" t="str">
        <f>IF(D9="","",TEXT(D9,"(AAA)"))</f>
        <v>(木)</v>
      </c>
      <c r="F9" s="193" t="s">
        <v>87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X65" activeCellId="1" sqref="U65:V65 X65:AA65"/>
    </sheetView>
  </sheetViews>
  <sheetFormatPr defaultColWidth="3.6328125" defaultRowHeight="13"/>
  <cols>
    <col min="1" max="1" width="1.36328125" style="35" customWidth="1"/>
    <col min="2" max="5" width="3.6328125" style="35"/>
    <col min="6" max="6" width="4.08984375" style="35" customWidth="1"/>
    <col min="7" max="37" width="5.90625" style="35" customWidth="1"/>
    <col min="38" max="39" width="5.6328125" style="35" customWidth="1"/>
    <col min="40" max="41" width="8" style="37" customWidth="1"/>
    <col min="42" max="43" width="8" style="35" customWidth="1"/>
    <col min="44" max="45" width="5.26953125" style="35" bestFit="1" customWidth="1"/>
    <col min="46" max="46" width="2.6328125" style="35" customWidth="1"/>
    <col min="47" max="47" width="27" style="35" customWidth="1"/>
    <col min="48" max="48" width="7.90625" style="35" customWidth="1"/>
    <col min="49" max="16384" width="3.6328125" style="35"/>
  </cols>
  <sheetData>
    <row r="1" spans="2:47" ht="19">
      <c r="B1" s="121" t="s">
        <v>113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5" t="s">
        <v>16</v>
      </c>
      <c r="C3" s="265"/>
      <c r="D3" s="265"/>
      <c r="E3" s="266" t="str">
        <f>初期入力!D5</f>
        <v>●●工事</v>
      </c>
      <c r="F3" s="266"/>
      <c r="G3" s="266"/>
      <c r="H3" s="266"/>
      <c r="I3" s="266"/>
      <c r="J3" s="266"/>
      <c r="K3" s="266"/>
      <c r="L3" s="266"/>
      <c r="M3" s="266"/>
      <c r="O3" s="122"/>
      <c r="P3" s="263">
        <f>初期入力!D6</f>
        <v>44713</v>
      </c>
      <c r="Q3" s="263"/>
      <c r="R3" s="263"/>
      <c r="S3" s="123" t="s">
        <v>8</v>
      </c>
      <c r="T3" s="263">
        <f>初期入力!D9</f>
        <v>44854</v>
      </c>
      <c r="U3" s="263"/>
      <c r="V3" s="263"/>
      <c r="W3" s="124"/>
      <c r="Y3" s="264" t="s">
        <v>135</v>
      </c>
      <c r="Z3" s="264"/>
      <c r="AA3" s="260">
        <f>初期入力!D7</f>
        <v>44728</v>
      </c>
      <c r="AB3" s="260"/>
      <c r="AC3" s="260"/>
      <c r="AD3" s="123" t="s">
        <v>8</v>
      </c>
      <c r="AE3" s="259" t="s">
        <v>136</v>
      </c>
      <c r="AF3" s="259"/>
      <c r="AG3" s="259"/>
      <c r="AH3" s="260">
        <f>+初期入力!D8</f>
        <v>44831</v>
      </c>
      <c r="AI3" s="260"/>
      <c r="AJ3" s="260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1" t="str">
        <f>+初期入力!D4&amp;"年"</f>
        <v>2022年</v>
      </c>
      <c r="C6" s="262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7">
        <v>3</v>
      </c>
      <c r="C7" s="258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7"/>
      <c r="C8" s="258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7">
        <f>B7+1</f>
        <v>4</v>
      </c>
      <c r="C11" s="258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7"/>
      <c r="C12" s="258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7">
        <f t="shared" ref="B15" si="0">B11+1</f>
        <v>5</v>
      </c>
      <c r="C15" s="258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7"/>
      <c r="C16" s="258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7">
        <f t="shared" ref="B19" si="1">B15+1</f>
        <v>6</v>
      </c>
      <c r="C19" s="258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257"/>
      <c r="C20" s="258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7">
        <f t="shared" ref="B23" si="2">B19+1</f>
        <v>7</v>
      </c>
      <c r="C23" s="258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257"/>
      <c r="C24" s="258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7">
        <f t="shared" ref="B27" si="3">B23+1</f>
        <v>8</v>
      </c>
      <c r="C27" s="258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257"/>
      <c r="C28" s="258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7">
        <f t="shared" ref="B31" si="4">B27+1</f>
        <v>9</v>
      </c>
      <c r="C31" s="258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257"/>
      <c r="C32" s="258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7">
        <f t="shared" ref="B35" si="5">B31+1</f>
        <v>10</v>
      </c>
      <c r="C35" s="258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7"/>
      <c r="C36" s="258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7">
        <f t="shared" ref="B39" si="6">B35+1</f>
        <v>11</v>
      </c>
      <c r="C39" s="258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7"/>
      <c r="C40" s="258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15"/>
    </row>
    <row r="43" spans="2:43" ht="12.75" customHeight="1">
      <c r="B43" s="257">
        <f t="shared" ref="B43" si="7">B39+1</f>
        <v>12</v>
      </c>
      <c r="C43" s="258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257"/>
      <c r="C44" s="258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1" t="str">
        <f xml:space="preserve"> 初期入力!D4+1&amp;"年"</f>
        <v>2023年</v>
      </c>
      <c r="C46" s="262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15"/>
    </row>
    <row r="47" spans="2:43" ht="12.75" customHeight="1">
      <c r="B47" s="257">
        <f>B7-2</f>
        <v>1</v>
      </c>
      <c r="C47" s="258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257"/>
      <c r="C48" s="258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7">
        <f t="shared" ref="B51" si="8">B47+1</f>
        <v>2</v>
      </c>
      <c r="C51" s="258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7"/>
      <c r="C52" s="258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7">
        <f t="shared" ref="B55" si="9">B51+1</f>
        <v>3</v>
      </c>
      <c r="C55" s="258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7"/>
      <c r="C56" s="258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16"/>
      <c r="W59" s="116"/>
      <c r="X59" s="116"/>
      <c r="Y59" s="94"/>
      <c r="Z59" s="94"/>
      <c r="AA59" s="41"/>
      <c r="AB59" s="116"/>
      <c r="AC59" s="273"/>
      <c r="AD59" s="273"/>
      <c r="AE59" s="274" t="s">
        <v>111</v>
      </c>
      <c r="AF59" s="274"/>
      <c r="AG59" s="274"/>
      <c r="AH59" s="274"/>
      <c r="AI59" s="274"/>
      <c r="AJ59" s="274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R60" s="92"/>
      <c r="S60" s="92"/>
      <c r="T60" s="41" t="s">
        <v>67</v>
      </c>
      <c r="U60" s="267" t="str">
        <f>CONCATENATE($AN$59+$AO$59&amp;"日","/",$AQ$59+$AO$59&amp;"日")</f>
        <v>0日/0日</v>
      </c>
      <c r="V60" s="267"/>
      <c r="AC60" s="273"/>
      <c r="AD60" s="273"/>
      <c r="AE60" s="274"/>
      <c r="AF60" s="274"/>
      <c r="AG60" s="274"/>
      <c r="AH60" s="274"/>
      <c r="AI60" s="274"/>
      <c r="AJ60" s="274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68" t="e">
        <f>($AN$59+$AO$59)/($AQ$59+$AO$59)</f>
        <v>#DIV/0!</v>
      </c>
      <c r="V61" s="269"/>
      <c r="W61" s="41" t="s">
        <v>73</v>
      </c>
      <c r="X61" s="270" t="e">
        <f>IF(U61&gt;=8/28,"4週8休以上",IF(U61&gt;=0.25,"4週7休以上4週8休未満",IF(U61&gt;=6/28,"4週6休以上4週7休未満","4週6休未満")))</f>
        <v>#DIV/0!</v>
      </c>
      <c r="Y61" s="271"/>
      <c r="Z61" s="271"/>
      <c r="AA61" s="272"/>
      <c r="AB61" s="41" t="s">
        <v>109</v>
      </c>
      <c r="AC61" s="233" t="e">
        <f>IF(U61&gt;0.285,"ＯＫ","ＮＧ")</f>
        <v>#DIV/0!</v>
      </c>
      <c r="AD61" s="187"/>
      <c r="AE61" s="275" t="s">
        <v>110</v>
      </c>
      <c r="AF61" s="276"/>
      <c r="AG61" s="276"/>
      <c r="AH61" s="277"/>
      <c r="AI61" s="273"/>
      <c r="AJ61" s="273"/>
      <c r="AP61" s="37"/>
      <c r="AQ61" s="37"/>
    </row>
    <row r="62" spans="2:43" ht="18" customHeight="1">
      <c r="T62" s="41"/>
      <c r="U62" s="40"/>
      <c r="AB62" s="37"/>
      <c r="AC62" s="120"/>
      <c r="AD62" s="187"/>
      <c r="AE62" s="278"/>
      <c r="AF62" s="279"/>
      <c r="AG62" s="279"/>
      <c r="AH62" s="280"/>
      <c r="AI62" s="273"/>
      <c r="AJ62" s="273"/>
      <c r="AP62" s="37"/>
      <c r="AQ62" s="37"/>
    </row>
    <row r="63" spans="2:43" ht="18" customHeight="1">
      <c r="G63" s="282"/>
      <c r="H63" s="282"/>
      <c r="I63" s="282"/>
      <c r="J63" s="283"/>
      <c r="K63" s="283"/>
      <c r="L63" s="283"/>
      <c r="M63" s="283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16"/>
      <c r="W63" s="116"/>
      <c r="X63" s="116"/>
      <c r="Y63" s="94"/>
      <c r="Z63" s="94"/>
      <c r="AA63" s="41"/>
      <c r="AB63" s="116"/>
      <c r="AE63" s="285" t="s">
        <v>112</v>
      </c>
      <c r="AF63" s="286"/>
      <c r="AG63" s="286"/>
      <c r="AH63" s="287"/>
      <c r="AI63" s="284" t="s">
        <v>126</v>
      </c>
      <c r="AJ63" s="284"/>
      <c r="AK63" s="284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7" t="str">
        <f>CONCATENATE($AN$60+$AO$60&amp;"日","/",$AQ$60+$AO$60&amp;"日")</f>
        <v>0日/0日</v>
      </c>
      <c r="V64" s="267"/>
      <c r="AB64" s="37"/>
      <c r="AE64" s="288"/>
      <c r="AF64" s="289"/>
      <c r="AG64" s="289"/>
      <c r="AH64" s="290"/>
      <c r="AI64" s="284"/>
      <c r="AJ64" s="284"/>
      <c r="AK64" s="284"/>
    </row>
    <row r="65" spans="18:36" ht="18" customHeight="1" thickBot="1">
      <c r="R65" s="92"/>
      <c r="S65" s="92"/>
      <c r="T65" s="41" t="s">
        <v>67</v>
      </c>
      <c r="U65" s="268" t="str">
        <f>IF(AN60=0,"",($AN$60+$AO$60)/($AQ$60+$AO$60))</f>
        <v/>
      </c>
      <c r="V65" s="269"/>
      <c r="W65" s="41" t="s">
        <v>73</v>
      </c>
      <c r="X65" s="270" t="str">
        <f>IF(U65="","",IF(U65&gt;=8/28,"4週8休以上",IF(U65&gt;=0.25,"4週7休以上4週8休未満",IF(U65&gt;=6/28,"4週6休以上4週7休未満","補正なし"))))</f>
        <v/>
      </c>
      <c r="Y65" s="271"/>
      <c r="Z65" s="271"/>
      <c r="AA65" s="272"/>
      <c r="AC65" s="37"/>
      <c r="AD65" s="37"/>
      <c r="AE65" s="281"/>
      <c r="AF65" s="281"/>
      <c r="AG65" s="281"/>
      <c r="AH65" s="281"/>
      <c r="AI65" s="281"/>
      <c r="AJ65" s="281"/>
    </row>
    <row r="66" spans="18:36">
      <c r="AE66" s="281"/>
      <c r="AF66" s="281"/>
      <c r="AG66" s="281"/>
      <c r="AH66" s="281"/>
      <c r="AI66" s="281"/>
      <c r="AJ66" s="281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1"/>
      <c r="AB72" s="281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281"/>
      <c r="AB76" s="281"/>
      <c r="AC76" s="37"/>
      <c r="AD76" s="37"/>
      <c r="AE76" s="92"/>
      <c r="AF76" s="92"/>
      <c r="AG76" s="115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59:AJ60"/>
    <mergeCell ref="AE61:AH62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9.90625" customWidth="1"/>
    <col min="10" max="10" width="3.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5" t="s">
        <v>69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7"/>
      <c r="W4" s="7"/>
    </row>
    <row r="5" spans="1:24">
      <c r="C5" s="8"/>
      <c r="M5" s="8"/>
      <c r="X5" s="3"/>
    </row>
    <row r="6" spans="1:24" ht="13.5" customHeight="1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64"/>
      <c r="J9" s="65"/>
      <c r="K9" s="64"/>
      <c r="S9" s="18"/>
      <c r="T9" s="20"/>
      <c r="U9" s="18"/>
      <c r="W9" s="67" t="s">
        <v>50</v>
      </c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火</v>
      </c>
      <c r="E16" s="97"/>
      <c r="F16" s="33"/>
      <c r="G16" s="14"/>
      <c r="H16" s="291"/>
      <c r="I16" s="292"/>
      <c r="J16" s="61"/>
      <c r="K16" s="14"/>
      <c r="L16" s="48"/>
      <c r="M16" s="13">
        <f>C16</f>
        <v>42795</v>
      </c>
      <c r="N16" s="14" t="str">
        <f>D16</f>
        <v>火</v>
      </c>
      <c r="O16" s="62">
        <f>E16</f>
        <v>0</v>
      </c>
      <c r="P16" s="16">
        <f>F16</f>
        <v>0</v>
      </c>
      <c r="Q16" s="34"/>
      <c r="R16" s="293"/>
      <c r="S16" s="294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水</v>
      </c>
      <c r="E17" s="63"/>
      <c r="F17" s="33"/>
      <c r="G17" s="14"/>
      <c r="H17" s="291"/>
      <c r="I17" s="292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水</v>
      </c>
      <c r="O17" s="62">
        <f t="shared" ref="O17:O26" si="2">E17</f>
        <v>0</v>
      </c>
      <c r="P17" s="21">
        <f t="shared" ref="P17:P26" si="3">F17</f>
        <v>0</v>
      </c>
      <c r="Q17" s="34"/>
      <c r="R17" s="293"/>
      <c r="S17" s="294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木</v>
      </c>
      <c r="E18" s="63"/>
      <c r="F18" s="33"/>
      <c r="G18" s="12"/>
      <c r="H18" s="291"/>
      <c r="I18" s="292"/>
      <c r="J18" s="16"/>
      <c r="K18" s="14"/>
      <c r="L18" s="48"/>
      <c r="M18" s="13">
        <f t="shared" si="0"/>
        <v>42797</v>
      </c>
      <c r="N18" s="14" t="str">
        <f t="shared" si="1"/>
        <v>木</v>
      </c>
      <c r="O18" s="62">
        <f t="shared" si="2"/>
        <v>0</v>
      </c>
      <c r="P18" s="21">
        <f t="shared" si="3"/>
        <v>0</v>
      </c>
      <c r="Q18" s="34"/>
      <c r="R18" s="293"/>
      <c r="S18" s="294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金</v>
      </c>
      <c r="E19" s="63"/>
      <c r="F19" s="33"/>
      <c r="G19" s="12"/>
      <c r="H19" s="291"/>
      <c r="I19" s="292"/>
      <c r="J19" s="16"/>
      <c r="K19" s="14"/>
      <c r="L19" s="48"/>
      <c r="M19" s="13">
        <f t="shared" si="0"/>
        <v>42798</v>
      </c>
      <c r="N19" s="14" t="str">
        <f t="shared" si="1"/>
        <v>金</v>
      </c>
      <c r="O19" s="62">
        <f t="shared" si="2"/>
        <v>0</v>
      </c>
      <c r="P19" s="21">
        <f t="shared" si="3"/>
        <v>0</v>
      </c>
      <c r="Q19" s="34"/>
      <c r="R19" s="293"/>
      <c r="S19" s="294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土</v>
      </c>
      <c r="E20" s="63"/>
      <c r="F20" s="33"/>
      <c r="G20" s="14"/>
      <c r="H20" s="291"/>
      <c r="I20" s="292"/>
      <c r="J20" s="16"/>
      <c r="K20" s="14"/>
      <c r="L20" s="48"/>
      <c r="M20" s="13">
        <f t="shared" si="0"/>
        <v>42799</v>
      </c>
      <c r="N20" s="14" t="str">
        <f t="shared" si="1"/>
        <v>土</v>
      </c>
      <c r="O20" s="62">
        <f t="shared" si="2"/>
        <v>0</v>
      </c>
      <c r="P20" s="21">
        <f t="shared" si="3"/>
        <v>0</v>
      </c>
      <c r="Q20" s="34"/>
      <c r="R20" s="293"/>
      <c r="S20" s="294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日</v>
      </c>
      <c r="E21" s="63"/>
      <c r="F21" s="33"/>
      <c r="G21" s="14"/>
      <c r="H21" s="291"/>
      <c r="I21" s="292"/>
      <c r="J21" s="16"/>
      <c r="K21" s="14"/>
      <c r="L21" s="48"/>
      <c r="M21" s="13">
        <f t="shared" si="0"/>
        <v>42800</v>
      </c>
      <c r="N21" s="14" t="str">
        <f t="shared" si="1"/>
        <v>日</v>
      </c>
      <c r="O21" s="62">
        <f t="shared" si="2"/>
        <v>0</v>
      </c>
      <c r="P21" s="21">
        <f t="shared" si="3"/>
        <v>0</v>
      </c>
      <c r="Q21" s="34"/>
      <c r="R21" s="293"/>
      <c r="S21" s="294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月</v>
      </c>
      <c r="E22" s="63"/>
      <c r="F22" s="33"/>
      <c r="G22" s="14"/>
      <c r="H22" s="291"/>
      <c r="I22" s="292"/>
      <c r="J22" s="16"/>
      <c r="K22" s="14"/>
      <c r="L22" s="48"/>
      <c r="M22" s="13">
        <f t="shared" si="0"/>
        <v>42801</v>
      </c>
      <c r="N22" s="14" t="str">
        <f t="shared" si="1"/>
        <v>月</v>
      </c>
      <c r="O22" s="62">
        <f t="shared" si="2"/>
        <v>0</v>
      </c>
      <c r="P22" s="21">
        <f t="shared" si="3"/>
        <v>0</v>
      </c>
      <c r="Q22" s="34"/>
      <c r="R22" s="293"/>
      <c r="S22" s="294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火</v>
      </c>
      <c r="E23" s="63"/>
      <c r="F23" s="33"/>
      <c r="G23" s="14"/>
      <c r="H23" s="291"/>
      <c r="I23" s="292"/>
      <c r="J23" s="16"/>
      <c r="K23" s="14"/>
      <c r="L23" s="48"/>
      <c r="M23" s="13">
        <f t="shared" si="0"/>
        <v>42802</v>
      </c>
      <c r="N23" s="14" t="str">
        <f t="shared" si="1"/>
        <v>火</v>
      </c>
      <c r="O23" s="62">
        <f t="shared" si="2"/>
        <v>0</v>
      </c>
      <c r="P23" s="21">
        <f t="shared" si="3"/>
        <v>0</v>
      </c>
      <c r="Q23" s="34"/>
      <c r="R23" s="293"/>
      <c r="S23" s="294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水</v>
      </c>
      <c r="E24" s="63"/>
      <c r="F24" s="33"/>
      <c r="G24" s="14"/>
      <c r="H24" s="291"/>
      <c r="I24" s="292"/>
      <c r="J24" s="16"/>
      <c r="K24" s="14"/>
      <c r="L24" s="48"/>
      <c r="M24" s="13">
        <f t="shared" si="0"/>
        <v>42803</v>
      </c>
      <c r="N24" s="14" t="str">
        <f t="shared" si="1"/>
        <v>水</v>
      </c>
      <c r="O24" s="62">
        <f t="shared" si="2"/>
        <v>0</v>
      </c>
      <c r="P24" s="21">
        <f t="shared" si="3"/>
        <v>0</v>
      </c>
      <c r="Q24" s="34"/>
      <c r="R24" s="293"/>
      <c r="S24" s="294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木</v>
      </c>
      <c r="E25" s="63"/>
      <c r="F25" s="33"/>
      <c r="G25" s="14"/>
      <c r="H25" s="291"/>
      <c r="I25" s="292"/>
      <c r="J25" s="16"/>
      <c r="K25" s="14"/>
      <c r="L25" s="48"/>
      <c r="M25" s="13">
        <f t="shared" si="0"/>
        <v>42804</v>
      </c>
      <c r="N25" s="14" t="str">
        <f t="shared" si="1"/>
        <v>木</v>
      </c>
      <c r="O25" s="62">
        <f t="shared" si="2"/>
        <v>0</v>
      </c>
      <c r="P25" s="21">
        <f t="shared" si="3"/>
        <v>0</v>
      </c>
      <c r="Q25" s="34"/>
      <c r="R25" s="293"/>
      <c r="S25" s="294"/>
      <c r="T25" s="33"/>
      <c r="U25" s="34"/>
    </row>
    <row r="26" spans="1:24" ht="46.5" customHeight="1">
      <c r="C26" s="12"/>
      <c r="D26" s="56"/>
      <c r="E26" s="63"/>
      <c r="F26" s="33"/>
      <c r="G26" s="14"/>
      <c r="H26" s="291"/>
      <c r="I26" s="292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金</v>
      </c>
      <c r="E36" s="63"/>
      <c r="F36" s="33"/>
      <c r="G36" s="14"/>
      <c r="H36" s="291"/>
      <c r="I36" s="292"/>
      <c r="J36" s="16"/>
      <c r="K36" s="14"/>
      <c r="L36" s="48"/>
      <c r="M36" s="13">
        <f t="shared" ref="M36" si="4">C36</f>
        <v>42805</v>
      </c>
      <c r="N36" s="14" t="str">
        <f t="shared" ref="N36" si="5">D36</f>
        <v>金</v>
      </c>
      <c r="O36" s="62">
        <f>E36</f>
        <v>0</v>
      </c>
      <c r="P36" s="21">
        <f t="shared" ref="P36:P46" si="6">F36</f>
        <v>0</v>
      </c>
      <c r="Q36" s="34"/>
      <c r="R36" s="293"/>
      <c r="S36" s="294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土</v>
      </c>
      <c r="E37" s="63"/>
      <c r="F37" s="33"/>
      <c r="G37" s="14"/>
      <c r="H37" s="291"/>
      <c r="I37" s="292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土</v>
      </c>
      <c r="O37" s="62">
        <f t="shared" ref="O37:O46" si="9">E37</f>
        <v>0</v>
      </c>
      <c r="P37" s="21">
        <f t="shared" si="6"/>
        <v>0</v>
      </c>
      <c r="Q37" s="34"/>
      <c r="R37" s="293"/>
      <c r="S37" s="294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日</v>
      </c>
      <c r="E38" s="63"/>
      <c r="F38" s="33"/>
      <c r="G38" s="12"/>
      <c r="H38" s="291"/>
      <c r="I38" s="292"/>
      <c r="J38" s="16"/>
      <c r="K38" s="14"/>
      <c r="L38" s="48"/>
      <c r="M38" s="13">
        <f t="shared" si="7"/>
        <v>42807</v>
      </c>
      <c r="N38" s="14" t="str">
        <f t="shared" si="8"/>
        <v>日</v>
      </c>
      <c r="O38" s="62">
        <f t="shared" si="9"/>
        <v>0</v>
      </c>
      <c r="P38" s="21">
        <f t="shared" si="6"/>
        <v>0</v>
      </c>
      <c r="Q38" s="34"/>
      <c r="R38" s="293"/>
      <c r="S38" s="294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月</v>
      </c>
      <c r="E39" s="63"/>
      <c r="F39" s="33"/>
      <c r="G39" s="12"/>
      <c r="H39" s="291"/>
      <c r="I39" s="292"/>
      <c r="J39" s="16"/>
      <c r="K39" s="14"/>
      <c r="L39" s="48"/>
      <c r="M39" s="13">
        <f t="shared" si="7"/>
        <v>42808</v>
      </c>
      <c r="N39" s="14" t="str">
        <f t="shared" si="8"/>
        <v>月</v>
      </c>
      <c r="O39" s="62">
        <f t="shared" si="9"/>
        <v>0</v>
      </c>
      <c r="P39" s="21">
        <f t="shared" si="6"/>
        <v>0</v>
      </c>
      <c r="Q39" s="34"/>
      <c r="R39" s="293"/>
      <c r="S39" s="294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火</v>
      </c>
      <c r="E40" s="63"/>
      <c r="F40" s="33"/>
      <c r="G40" s="14"/>
      <c r="H40" s="291"/>
      <c r="I40" s="292"/>
      <c r="J40" s="16"/>
      <c r="K40" s="14"/>
      <c r="L40" s="48"/>
      <c r="M40" s="13">
        <f t="shared" si="7"/>
        <v>42809</v>
      </c>
      <c r="N40" s="14" t="str">
        <f t="shared" si="8"/>
        <v>火</v>
      </c>
      <c r="O40" s="62">
        <f t="shared" si="9"/>
        <v>0</v>
      </c>
      <c r="P40" s="21">
        <f t="shared" si="6"/>
        <v>0</v>
      </c>
      <c r="Q40" s="34"/>
      <c r="R40" s="293"/>
      <c r="S40" s="294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水</v>
      </c>
      <c r="E41" s="63"/>
      <c r="F41" s="33"/>
      <c r="G41" s="14"/>
      <c r="H41" s="291"/>
      <c r="I41" s="292"/>
      <c r="J41" s="16"/>
      <c r="K41" s="14"/>
      <c r="L41" s="48"/>
      <c r="M41" s="13">
        <f t="shared" si="7"/>
        <v>42810</v>
      </c>
      <c r="N41" s="14" t="str">
        <f t="shared" si="8"/>
        <v>水</v>
      </c>
      <c r="O41" s="62">
        <f t="shared" si="9"/>
        <v>0</v>
      </c>
      <c r="P41" s="21">
        <f t="shared" si="6"/>
        <v>0</v>
      </c>
      <c r="Q41" s="34"/>
      <c r="R41" s="293"/>
      <c r="S41" s="294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木</v>
      </c>
      <c r="E42" s="63"/>
      <c r="F42" s="33"/>
      <c r="G42" s="14"/>
      <c r="H42" s="291"/>
      <c r="I42" s="292"/>
      <c r="J42" s="16"/>
      <c r="K42" s="14"/>
      <c r="L42" s="48"/>
      <c r="M42" s="13">
        <f t="shared" si="7"/>
        <v>42811</v>
      </c>
      <c r="N42" s="14" t="str">
        <f t="shared" si="8"/>
        <v>木</v>
      </c>
      <c r="O42" s="62">
        <f t="shared" si="9"/>
        <v>0</v>
      </c>
      <c r="P42" s="21">
        <f t="shared" si="6"/>
        <v>0</v>
      </c>
      <c r="Q42" s="34"/>
      <c r="R42" s="293"/>
      <c r="S42" s="294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金</v>
      </c>
      <c r="E43" s="63"/>
      <c r="F43" s="33"/>
      <c r="G43" s="14"/>
      <c r="H43" s="291"/>
      <c r="I43" s="292"/>
      <c r="J43" s="16"/>
      <c r="K43" s="14"/>
      <c r="L43" s="48"/>
      <c r="M43" s="13">
        <f t="shared" si="7"/>
        <v>42812</v>
      </c>
      <c r="N43" s="14" t="str">
        <f t="shared" si="8"/>
        <v>金</v>
      </c>
      <c r="O43" s="62">
        <f t="shared" si="9"/>
        <v>0</v>
      </c>
      <c r="P43" s="21">
        <f t="shared" si="6"/>
        <v>0</v>
      </c>
      <c r="Q43" s="34"/>
      <c r="R43" s="293"/>
      <c r="S43" s="294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土</v>
      </c>
      <c r="E44" s="63"/>
      <c r="F44" s="33"/>
      <c r="G44" s="14"/>
      <c r="H44" s="291"/>
      <c r="I44" s="292"/>
      <c r="J44" s="16"/>
      <c r="K44" s="14"/>
      <c r="L44" s="48"/>
      <c r="M44" s="13">
        <f t="shared" si="7"/>
        <v>42813</v>
      </c>
      <c r="N44" s="14" t="str">
        <f t="shared" si="8"/>
        <v>土</v>
      </c>
      <c r="O44" s="62">
        <f t="shared" si="9"/>
        <v>0</v>
      </c>
      <c r="P44" s="21">
        <f t="shared" si="6"/>
        <v>0</v>
      </c>
      <c r="Q44" s="34"/>
      <c r="R44" s="293"/>
      <c r="S44" s="294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日</v>
      </c>
      <c r="E45" s="63"/>
      <c r="F45" s="33"/>
      <c r="G45" s="14"/>
      <c r="H45" s="291"/>
      <c r="I45" s="292"/>
      <c r="J45" s="16"/>
      <c r="K45" s="14"/>
      <c r="L45" s="48"/>
      <c r="M45" s="13">
        <f t="shared" si="7"/>
        <v>42814</v>
      </c>
      <c r="N45" s="14" t="str">
        <f t="shared" si="8"/>
        <v>日</v>
      </c>
      <c r="O45" s="62">
        <f t="shared" si="9"/>
        <v>0</v>
      </c>
      <c r="P45" s="21">
        <f t="shared" si="6"/>
        <v>0</v>
      </c>
      <c r="Q45" s="34"/>
      <c r="R45" s="293"/>
      <c r="S45" s="294"/>
      <c r="T45" s="33"/>
      <c r="U45" s="34"/>
    </row>
    <row r="46" spans="1:21" ht="46.5" customHeight="1">
      <c r="C46" s="12"/>
      <c r="D46" s="14"/>
      <c r="E46" s="63"/>
      <c r="F46" s="33"/>
      <c r="G46" s="14"/>
      <c r="H46" s="291"/>
      <c r="I46" s="292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月</v>
      </c>
      <c r="E56" s="63"/>
      <c r="F56" s="33"/>
      <c r="G56" s="14"/>
      <c r="H56" s="291"/>
      <c r="I56" s="292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月</v>
      </c>
      <c r="O56" s="62">
        <f>E56</f>
        <v>0</v>
      </c>
      <c r="P56" s="21">
        <f t="shared" ref="P56:P66" si="12">F56</f>
        <v>0</v>
      </c>
      <c r="Q56" s="34"/>
      <c r="R56" s="293"/>
      <c r="S56" s="294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火</v>
      </c>
      <c r="E57" s="63"/>
      <c r="F57" s="33"/>
      <c r="G57" s="14"/>
      <c r="H57" s="291"/>
      <c r="I57" s="292"/>
      <c r="J57" s="16"/>
      <c r="K57" s="14"/>
      <c r="L57" s="48"/>
      <c r="M57" s="13">
        <f t="shared" si="10"/>
        <v>42816</v>
      </c>
      <c r="N57" s="14" t="str">
        <f t="shared" si="11"/>
        <v>火</v>
      </c>
      <c r="O57" s="62">
        <f t="shared" ref="O57:O66" si="13">E57</f>
        <v>0</v>
      </c>
      <c r="P57" s="21">
        <f t="shared" si="12"/>
        <v>0</v>
      </c>
      <c r="Q57" s="34"/>
      <c r="R57" s="293"/>
      <c r="S57" s="294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291"/>
      <c r="I58" s="292"/>
      <c r="J58" s="16"/>
      <c r="K58" s="14"/>
      <c r="L58" s="48"/>
      <c r="M58" s="13">
        <f t="shared" si="10"/>
        <v>42817</v>
      </c>
      <c r="N58" s="14" t="str">
        <f t="shared" si="11"/>
        <v>水</v>
      </c>
      <c r="O58" s="62">
        <f t="shared" si="13"/>
        <v>0</v>
      </c>
      <c r="P58" s="21">
        <f t="shared" si="12"/>
        <v>0</v>
      </c>
      <c r="Q58" s="34"/>
      <c r="R58" s="293"/>
      <c r="S58" s="294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291"/>
      <c r="I59" s="292"/>
      <c r="J59" s="16"/>
      <c r="K59" s="14"/>
      <c r="L59" s="48"/>
      <c r="M59" s="13">
        <f t="shared" si="10"/>
        <v>42818</v>
      </c>
      <c r="N59" s="14" t="str">
        <f t="shared" si="11"/>
        <v>木</v>
      </c>
      <c r="O59" s="62">
        <f t="shared" si="13"/>
        <v>0</v>
      </c>
      <c r="P59" s="21">
        <f t="shared" si="12"/>
        <v>0</v>
      </c>
      <c r="Q59" s="34"/>
      <c r="R59" s="293"/>
      <c r="S59" s="294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金</v>
      </c>
      <c r="E60" s="63"/>
      <c r="F60" s="33"/>
      <c r="G60" s="14"/>
      <c r="H60" s="291"/>
      <c r="I60" s="292"/>
      <c r="J60" s="16"/>
      <c r="K60" s="14"/>
      <c r="L60" s="48"/>
      <c r="M60" s="13">
        <f t="shared" si="10"/>
        <v>42819</v>
      </c>
      <c r="N60" s="14" t="str">
        <f t="shared" si="11"/>
        <v>金</v>
      </c>
      <c r="O60" s="62">
        <f t="shared" si="13"/>
        <v>0</v>
      </c>
      <c r="P60" s="21">
        <f t="shared" si="12"/>
        <v>0</v>
      </c>
      <c r="Q60" s="34"/>
      <c r="R60" s="293"/>
      <c r="S60" s="294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土</v>
      </c>
      <c r="E61" s="63"/>
      <c r="F61" s="33"/>
      <c r="G61" s="14"/>
      <c r="H61" s="291"/>
      <c r="I61" s="292"/>
      <c r="J61" s="16"/>
      <c r="K61" s="14"/>
      <c r="L61" s="48"/>
      <c r="M61" s="13">
        <f t="shared" si="10"/>
        <v>42820</v>
      </c>
      <c r="N61" s="14" t="str">
        <f t="shared" si="11"/>
        <v>土</v>
      </c>
      <c r="O61" s="62">
        <f t="shared" si="13"/>
        <v>0</v>
      </c>
      <c r="P61" s="21">
        <f t="shared" si="12"/>
        <v>0</v>
      </c>
      <c r="Q61" s="34"/>
      <c r="R61" s="293"/>
      <c r="S61" s="294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日</v>
      </c>
      <c r="E62" s="63"/>
      <c r="F62" s="33"/>
      <c r="G62" s="14"/>
      <c r="H62" s="291"/>
      <c r="I62" s="292"/>
      <c r="J62" s="16"/>
      <c r="K62" s="14"/>
      <c r="L62" s="48"/>
      <c r="M62" s="13">
        <f t="shared" si="10"/>
        <v>42821</v>
      </c>
      <c r="N62" s="14" t="str">
        <f t="shared" si="11"/>
        <v>日</v>
      </c>
      <c r="O62" s="62">
        <f t="shared" si="13"/>
        <v>0</v>
      </c>
      <c r="P62" s="21">
        <f t="shared" si="12"/>
        <v>0</v>
      </c>
      <c r="Q62" s="34"/>
      <c r="R62" s="293"/>
      <c r="S62" s="294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月</v>
      </c>
      <c r="E63" s="63"/>
      <c r="F63" s="33"/>
      <c r="G63" s="14"/>
      <c r="H63" s="291"/>
      <c r="I63" s="292"/>
      <c r="J63" s="16"/>
      <c r="K63" s="14"/>
      <c r="L63" s="48"/>
      <c r="M63" s="13">
        <f t="shared" si="10"/>
        <v>42822</v>
      </c>
      <c r="N63" s="14" t="str">
        <f t="shared" si="11"/>
        <v>月</v>
      </c>
      <c r="O63" s="62">
        <f t="shared" si="13"/>
        <v>0</v>
      </c>
      <c r="P63" s="21">
        <f t="shared" si="12"/>
        <v>0</v>
      </c>
      <c r="Q63" s="34"/>
      <c r="R63" s="293"/>
      <c r="S63" s="294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火</v>
      </c>
      <c r="E64" s="63"/>
      <c r="F64" s="33"/>
      <c r="G64" s="14"/>
      <c r="H64" s="291"/>
      <c r="I64" s="292"/>
      <c r="J64" s="16"/>
      <c r="K64" s="14"/>
      <c r="L64" s="48"/>
      <c r="M64" s="13">
        <f t="shared" si="10"/>
        <v>42823</v>
      </c>
      <c r="N64" s="14" t="str">
        <f t="shared" si="11"/>
        <v>火</v>
      </c>
      <c r="O64" s="62">
        <f t="shared" si="13"/>
        <v>0</v>
      </c>
      <c r="P64" s="21">
        <f t="shared" si="12"/>
        <v>0</v>
      </c>
      <c r="Q64" s="34"/>
      <c r="R64" s="293"/>
      <c r="S64" s="294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水</v>
      </c>
      <c r="E65" s="63"/>
      <c r="F65" s="33"/>
      <c r="G65" s="14"/>
      <c r="H65" s="291"/>
      <c r="I65" s="292"/>
      <c r="J65" s="16"/>
      <c r="K65" s="14"/>
      <c r="L65" s="48"/>
      <c r="M65" s="13">
        <f t="shared" si="10"/>
        <v>42824</v>
      </c>
      <c r="N65" s="14" t="str">
        <f t="shared" si="11"/>
        <v>水</v>
      </c>
      <c r="O65" s="62">
        <f t="shared" si="13"/>
        <v>0</v>
      </c>
      <c r="P65" s="21">
        <f t="shared" si="12"/>
        <v>0</v>
      </c>
      <c r="Q65" s="34"/>
      <c r="R65" s="293"/>
      <c r="S65" s="294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木</v>
      </c>
      <c r="E66" s="63"/>
      <c r="F66" s="33"/>
      <c r="G66" s="14"/>
      <c r="H66" s="291"/>
      <c r="I66" s="292"/>
      <c r="J66" s="16"/>
      <c r="K66" s="14"/>
      <c r="L66" s="48"/>
      <c r="M66" s="13">
        <f t="shared" si="10"/>
        <v>42825</v>
      </c>
      <c r="N66" s="14" t="str">
        <f t="shared" si="11"/>
        <v>木</v>
      </c>
      <c r="O66" s="62">
        <f t="shared" si="13"/>
        <v>0</v>
      </c>
      <c r="P66" s="21">
        <f t="shared" si="12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42826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42827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42828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42829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42830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42831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42832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42833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42834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42835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42836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42837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42838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42839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42840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42841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42842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42843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42844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42845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42846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42847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42848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42849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42850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42851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42852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42853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42854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42855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42856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42857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42858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42859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42860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42861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42862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42863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42864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42865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42866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42867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42868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42869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42870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42871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42872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42873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42874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42875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42876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42877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42878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火</v>
      </c>
      <c r="E59" s="63"/>
      <c r="F59" s="33" t="s">
        <v>11</v>
      </c>
      <c r="G59" s="12"/>
      <c r="H59" s="291"/>
      <c r="I59" s="292"/>
      <c r="J59" s="30"/>
      <c r="K59" s="29"/>
      <c r="L59" s="48"/>
      <c r="M59" s="13">
        <f t="shared" si="3"/>
        <v>42879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3"/>
      <c r="S59" s="294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水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42880</v>
      </c>
      <c r="N60" s="29" t="str">
        <f t="shared" si="3"/>
        <v>水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木</v>
      </c>
      <c r="E61" s="63"/>
      <c r="F61" s="33" t="s">
        <v>43</v>
      </c>
      <c r="G61" s="29"/>
      <c r="H61" s="291"/>
      <c r="I61" s="292"/>
      <c r="J61" s="30"/>
      <c r="K61" s="29"/>
      <c r="L61" s="48"/>
      <c r="M61" s="13">
        <f t="shared" si="3"/>
        <v>42881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3"/>
      <c r="S61" s="294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金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42882</v>
      </c>
      <c r="N62" s="29" t="str">
        <f t="shared" si="3"/>
        <v>金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土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42883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日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42884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月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42885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火</v>
      </c>
      <c r="E66" s="63"/>
      <c r="F66" s="33" t="s">
        <v>11</v>
      </c>
      <c r="G66" s="29"/>
      <c r="H66" s="291"/>
      <c r="I66" s="292"/>
      <c r="J66" s="30"/>
      <c r="K66" s="29"/>
      <c r="L66" s="48"/>
      <c r="M66" s="13">
        <f t="shared" si="3"/>
        <v>42886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水</v>
      </c>
      <c r="E16" s="63"/>
      <c r="F16" s="33" t="s">
        <v>43</v>
      </c>
      <c r="G16" s="29"/>
      <c r="H16" s="291"/>
      <c r="I16" s="292"/>
      <c r="J16" s="30"/>
      <c r="K16" s="29"/>
      <c r="L16" s="48"/>
      <c r="M16" s="13">
        <f>C16</f>
        <v>42887</v>
      </c>
      <c r="N16" s="29" t="str">
        <f>D16</f>
        <v>水</v>
      </c>
      <c r="O16" s="62">
        <f>E16</f>
        <v>0</v>
      </c>
      <c r="P16" s="30" t="str">
        <f>F16</f>
        <v>休</v>
      </c>
      <c r="Q16" s="34"/>
      <c r="R16" s="293"/>
      <c r="S16" s="294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木</v>
      </c>
      <c r="E17" s="63"/>
      <c r="F17" s="33" t="s">
        <v>43</v>
      </c>
      <c r="G17" s="29"/>
      <c r="H17" s="291"/>
      <c r="I17" s="292"/>
      <c r="J17" s="30"/>
      <c r="K17" s="29"/>
      <c r="L17" s="48"/>
      <c r="M17" s="13">
        <f t="shared" ref="M17:P26" si="0">C17</f>
        <v>42888</v>
      </c>
      <c r="N17" s="29" t="str">
        <f t="shared" si="0"/>
        <v>木</v>
      </c>
      <c r="O17" s="62">
        <f t="shared" si="0"/>
        <v>0</v>
      </c>
      <c r="P17" s="30" t="str">
        <f t="shared" si="0"/>
        <v>休</v>
      </c>
      <c r="Q17" s="34"/>
      <c r="R17" s="293"/>
      <c r="S17" s="294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金</v>
      </c>
      <c r="E18" s="63"/>
      <c r="F18" s="33" t="s">
        <v>11</v>
      </c>
      <c r="G18" s="12"/>
      <c r="H18" s="291"/>
      <c r="I18" s="292"/>
      <c r="J18" s="30"/>
      <c r="K18" s="29"/>
      <c r="L18" s="48"/>
      <c r="M18" s="13">
        <f t="shared" si="0"/>
        <v>42889</v>
      </c>
      <c r="N18" s="29" t="str">
        <f t="shared" si="0"/>
        <v>金</v>
      </c>
      <c r="O18" s="62">
        <f t="shared" si="0"/>
        <v>0</v>
      </c>
      <c r="P18" s="30" t="str">
        <f t="shared" si="0"/>
        <v>■</v>
      </c>
      <c r="Q18" s="34"/>
      <c r="R18" s="293"/>
      <c r="S18" s="294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291"/>
      <c r="I19" s="292"/>
      <c r="J19" s="30"/>
      <c r="K19" s="29"/>
      <c r="L19" s="48"/>
      <c r="M19" s="13">
        <f t="shared" si="0"/>
        <v>42890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3"/>
      <c r="S19" s="294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日</v>
      </c>
      <c r="E20" s="63"/>
      <c r="F20" s="33" t="s">
        <v>11</v>
      </c>
      <c r="G20" s="29"/>
      <c r="H20" s="291"/>
      <c r="I20" s="292"/>
      <c r="J20" s="30"/>
      <c r="K20" s="29"/>
      <c r="L20" s="48"/>
      <c r="M20" s="13">
        <f t="shared" si="0"/>
        <v>42891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3"/>
      <c r="S20" s="294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月</v>
      </c>
      <c r="E21" s="63"/>
      <c r="F21" s="33" t="s">
        <v>11</v>
      </c>
      <c r="G21" s="29"/>
      <c r="H21" s="291"/>
      <c r="I21" s="292"/>
      <c r="J21" s="30"/>
      <c r="K21" s="29"/>
      <c r="L21" s="48"/>
      <c r="M21" s="13">
        <f t="shared" si="0"/>
        <v>42892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3"/>
      <c r="S21" s="294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291"/>
      <c r="I22" s="292"/>
      <c r="J22" s="30"/>
      <c r="K22" s="29"/>
      <c r="L22" s="48"/>
      <c r="M22" s="13">
        <f t="shared" si="0"/>
        <v>42893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3"/>
      <c r="S22" s="294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水</v>
      </c>
      <c r="E23" s="63"/>
      <c r="F23" s="33" t="s">
        <v>43</v>
      </c>
      <c r="G23" s="29"/>
      <c r="H23" s="291"/>
      <c r="I23" s="292"/>
      <c r="J23" s="30"/>
      <c r="K23" s="29"/>
      <c r="L23" s="48"/>
      <c r="M23" s="13">
        <f t="shared" si="0"/>
        <v>42894</v>
      </c>
      <c r="N23" s="29" t="str">
        <f t="shared" si="0"/>
        <v>水</v>
      </c>
      <c r="O23" s="62">
        <f t="shared" si="0"/>
        <v>0</v>
      </c>
      <c r="P23" s="30" t="str">
        <f t="shared" si="0"/>
        <v>休</v>
      </c>
      <c r="Q23" s="34"/>
      <c r="R23" s="293"/>
      <c r="S23" s="294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木</v>
      </c>
      <c r="E24" s="63"/>
      <c r="F24" s="33" t="s">
        <v>43</v>
      </c>
      <c r="G24" s="29"/>
      <c r="H24" s="291"/>
      <c r="I24" s="292"/>
      <c r="J24" s="30"/>
      <c r="K24" s="29"/>
      <c r="L24" s="48"/>
      <c r="M24" s="13">
        <f t="shared" si="0"/>
        <v>42895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3"/>
      <c r="S24" s="294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金</v>
      </c>
      <c r="E25" s="63"/>
      <c r="F25" s="33" t="s">
        <v>11</v>
      </c>
      <c r="G25" s="29"/>
      <c r="H25" s="291"/>
      <c r="I25" s="292"/>
      <c r="J25" s="30"/>
      <c r="K25" s="29"/>
      <c r="L25" s="48"/>
      <c r="M25" s="13">
        <f t="shared" si="0"/>
        <v>42896</v>
      </c>
      <c r="N25" s="29" t="str">
        <f t="shared" si="0"/>
        <v>金</v>
      </c>
      <c r="O25" s="62">
        <f t="shared" si="0"/>
        <v>0</v>
      </c>
      <c r="P25" s="30" t="str">
        <f t="shared" si="0"/>
        <v>■</v>
      </c>
      <c r="Q25" s="34"/>
      <c r="R25" s="293"/>
      <c r="S25" s="294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291"/>
      <c r="I36" s="292"/>
      <c r="J36" s="30"/>
      <c r="K36" s="29"/>
      <c r="L36" s="48"/>
      <c r="M36" s="13">
        <f t="shared" ref="M36:O46" si="1">C36</f>
        <v>42897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3"/>
      <c r="S36" s="294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日</v>
      </c>
      <c r="E37" s="63"/>
      <c r="F37" s="33" t="s">
        <v>11</v>
      </c>
      <c r="G37" s="29"/>
      <c r="H37" s="291"/>
      <c r="I37" s="292"/>
      <c r="J37" s="30"/>
      <c r="K37" s="29"/>
      <c r="L37" s="48"/>
      <c r="M37" s="13">
        <f t="shared" si="1"/>
        <v>42898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3"/>
      <c r="S37" s="294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月</v>
      </c>
      <c r="E38" s="63"/>
      <c r="F38" s="33" t="s">
        <v>11</v>
      </c>
      <c r="G38" s="12"/>
      <c r="H38" s="291"/>
      <c r="I38" s="292"/>
      <c r="J38" s="30"/>
      <c r="K38" s="29"/>
      <c r="L38" s="48"/>
      <c r="M38" s="13">
        <f t="shared" si="1"/>
        <v>42899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3"/>
      <c r="S38" s="294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291"/>
      <c r="I39" s="292"/>
      <c r="J39" s="30"/>
      <c r="K39" s="29"/>
      <c r="L39" s="48"/>
      <c r="M39" s="13">
        <f t="shared" si="1"/>
        <v>42900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3"/>
      <c r="S39" s="294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水</v>
      </c>
      <c r="E40" s="63"/>
      <c r="F40" s="33" t="s">
        <v>43</v>
      </c>
      <c r="G40" s="29"/>
      <c r="H40" s="291"/>
      <c r="I40" s="292"/>
      <c r="J40" s="30"/>
      <c r="K40" s="29"/>
      <c r="L40" s="48"/>
      <c r="M40" s="13">
        <f t="shared" si="1"/>
        <v>42901</v>
      </c>
      <c r="N40" s="29" t="str">
        <f t="shared" si="1"/>
        <v>水</v>
      </c>
      <c r="O40" s="62">
        <f t="shared" si="1"/>
        <v>0</v>
      </c>
      <c r="P40" s="30" t="str">
        <f t="shared" si="2"/>
        <v>休</v>
      </c>
      <c r="Q40" s="34"/>
      <c r="R40" s="293"/>
      <c r="S40" s="294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木</v>
      </c>
      <c r="E41" s="63"/>
      <c r="F41" s="33" t="s">
        <v>43</v>
      </c>
      <c r="G41" s="29"/>
      <c r="H41" s="291"/>
      <c r="I41" s="292"/>
      <c r="J41" s="30"/>
      <c r="K41" s="29"/>
      <c r="L41" s="48"/>
      <c r="M41" s="13">
        <f t="shared" si="1"/>
        <v>42902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3"/>
      <c r="S41" s="294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金</v>
      </c>
      <c r="E42" s="63"/>
      <c r="F42" s="33" t="s">
        <v>11</v>
      </c>
      <c r="G42" s="29"/>
      <c r="H42" s="291"/>
      <c r="I42" s="292"/>
      <c r="J42" s="30"/>
      <c r="K42" s="29"/>
      <c r="L42" s="48"/>
      <c r="M42" s="13">
        <f t="shared" si="1"/>
        <v>42903</v>
      </c>
      <c r="N42" s="29" t="str">
        <f t="shared" si="1"/>
        <v>金</v>
      </c>
      <c r="O42" s="62">
        <f t="shared" si="1"/>
        <v>0</v>
      </c>
      <c r="P42" s="30" t="str">
        <f t="shared" si="2"/>
        <v>■</v>
      </c>
      <c r="Q42" s="34"/>
      <c r="R42" s="293"/>
      <c r="S42" s="294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291"/>
      <c r="I43" s="292"/>
      <c r="J43" s="30"/>
      <c r="K43" s="29"/>
      <c r="L43" s="48"/>
      <c r="M43" s="13">
        <f t="shared" si="1"/>
        <v>42904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3"/>
      <c r="S43" s="294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日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42905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月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42906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42907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42908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42909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42910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42911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42912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42913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42914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42915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42916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C66" s="13"/>
      <c r="D66" s="29"/>
      <c r="E66" s="63"/>
      <c r="F66" s="33"/>
      <c r="G66" s="29"/>
      <c r="H66" s="291"/>
      <c r="I66" s="292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42917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42918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42919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42920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42921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42922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42923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42924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42925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日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42926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42927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42928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42929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42930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1"/>
      <c r="I40" s="292"/>
      <c r="J40" s="30"/>
      <c r="K40" s="29"/>
      <c r="L40" s="48"/>
      <c r="M40" s="13">
        <f t="shared" si="1"/>
        <v>42931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3"/>
      <c r="S40" s="294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1"/>
      <c r="I41" s="292"/>
      <c r="J41" s="30"/>
      <c r="K41" s="29"/>
      <c r="L41" s="48"/>
      <c r="M41" s="13">
        <f t="shared" si="1"/>
        <v>42932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3"/>
      <c r="S41" s="294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1"/>
      <c r="I42" s="292"/>
      <c r="J42" s="30"/>
      <c r="K42" s="29"/>
      <c r="L42" s="48"/>
      <c r="M42" s="13">
        <f t="shared" si="1"/>
        <v>42933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3"/>
      <c r="S42" s="294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1"/>
      <c r="I43" s="292"/>
      <c r="J43" s="30"/>
      <c r="K43" s="29"/>
      <c r="L43" s="48"/>
      <c r="M43" s="13">
        <f t="shared" si="1"/>
        <v>42934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3"/>
      <c r="S43" s="294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1"/>
      <c r="I44" s="292"/>
      <c r="J44" s="30"/>
      <c r="K44" s="29"/>
      <c r="L44" s="48"/>
      <c r="M44" s="13">
        <f t="shared" si="1"/>
        <v>42935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3"/>
      <c r="S44" s="294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1"/>
      <c r="I45" s="292"/>
      <c r="J45" s="30"/>
      <c r="K45" s="29"/>
      <c r="L45" s="48"/>
      <c r="M45" s="13">
        <f t="shared" si="1"/>
        <v>42936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3"/>
      <c r="S45" s="294"/>
      <c r="T45" s="33"/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1"/>
      <c r="I56" s="292"/>
      <c r="J56" s="30"/>
      <c r="K56" s="29"/>
      <c r="L56" s="48"/>
      <c r="M56" s="13">
        <f t="shared" ref="M56:O66" si="3">C56</f>
        <v>42937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3"/>
      <c r="S56" s="294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1"/>
      <c r="I57" s="292"/>
      <c r="J57" s="30"/>
      <c r="K57" s="29"/>
      <c r="L57" s="48"/>
      <c r="M57" s="13">
        <f t="shared" si="3"/>
        <v>42938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3"/>
      <c r="S57" s="294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1"/>
      <c r="I58" s="292"/>
      <c r="J58" s="30"/>
      <c r="K58" s="29"/>
      <c r="L58" s="48"/>
      <c r="M58" s="13">
        <f t="shared" si="3"/>
        <v>42939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3"/>
      <c r="S58" s="294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1"/>
      <c r="I59" s="292"/>
      <c r="J59" s="30"/>
      <c r="K59" s="29"/>
      <c r="L59" s="48"/>
      <c r="M59" s="13">
        <f t="shared" si="3"/>
        <v>42940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3"/>
      <c r="S59" s="294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1"/>
      <c r="I60" s="292"/>
      <c r="J60" s="30"/>
      <c r="K60" s="29"/>
      <c r="L60" s="48"/>
      <c r="M60" s="13">
        <f t="shared" si="3"/>
        <v>42941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3"/>
      <c r="S60" s="294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1"/>
      <c r="I61" s="292"/>
      <c r="J61" s="30"/>
      <c r="K61" s="29"/>
      <c r="L61" s="48"/>
      <c r="M61" s="13">
        <f t="shared" si="3"/>
        <v>42942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3"/>
      <c r="S61" s="294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1"/>
      <c r="I62" s="292"/>
      <c r="J62" s="30"/>
      <c r="K62" s="29"/>
      <c r="L62" s="48"/>
      <c r="M62" s="13">
        <f t="shared" si="3"/>
        <v>42943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3"/>
      <c r="S62" s="294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1"/>
      <c r="I63" s="292"/>
      <c r="J63" s="30"/>
      <c r="K63" s="29"/>
      <c r="L63" s="48"/>
      <c r="M63" s="13">
        <f t="shared" si="3"/>
        <v>42944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3"/>
      <c r="S63" s="294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1"/>
      <c r="I64" s="292"/>
      <c r="J64" s="30"/>
      <c r="K64" s="29"/>
      <c r="L64" s="48"/>
      <c r="M64" s="13">
        <f t="shared" si="3"/>
        <v>42945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3"/>
      <c r="S64" s="294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1"/>
      <c r="I65" s="292"/>
      <c r="J65" s="30"/>
      <c r="K65" s="29"/>
      <c r="L65" s="48"/>
      <c r="M65" s="13">
        <f t="shared" si="3"/>
        <v>42946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3"/>
      <c r="S65" s="294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1"/>
      <c r="I66" s="292"/>
      <c r="J66" s="30"/>
      <c r="K66" s="29"/>
      <c r="L66" s="48"/>
      <c r="M66" s="13">
        <f t="shared" si="3"/>
        <v>42947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3"/>
      <c r="S66" s="294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style="4" customWidth="1"/>
    <col min="8" max="8" width="14" customWidth="1"/>
    <col min="9" max="9" width="6.08984375" customWidth="1"/>
    <col min="10" max="10" width="7.36328125" style="4" customWidth="1"/>
    <col min="11" max="11" width="10.6328125" customWidth="1"/>
    <col min="12" max="12" width="1.90625" style="20" customWidth="1"/>
    <col min="13" max="13" width="9.453125" bestFit="1" customWidth="1"/>
    <col min="14" max="14" width="6.26953125" customWidth="1"/>
    <col min="15" max="15" width="23.90625" customWidth="1"/>
    <col min="16" max="16" width="3.6328125" style="4" customWidth="1"/>
    <col min="18" max="18" width="14" customWidth="1"/>
    <col min="19" max="19" width="9.90625" customWidth="1"/>
    <col min="20" max="20" width="3.6328125" style="4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9">
      <c r="C4" s="296" t="s">
        <v>29</v>
      </c>
      <c r="D4" s="296"/>
      <c r="E4" s="296"/>
      <c r="F4" s="296"/>
      <c r="G4" s="296"/>
      <c r="H4" s="296"/>
      <c r="I4" s="296"/>
      <c r="J4" s="296"/>
      <c r="K4" s="296"/>
      <c r="L4" s="47"/>
      <c r="M4" s="296" t="s">
        <v>30</v>
      </c>
      <c r="N4" s="296"/>
      <c r="O4" s="296"/>
      <c r="P4" s="296"/>
      <c r="Q4" s="296"/>
      <c r="R4" s="296"/>
      <c r="S4" s="296"/>
      <c r="T4" s="296"/>
      <c r="U4" s="296"/>
      <c r="V4" s="31"/>
      <c r="W4" s="31"/>
    </row>
    <row r="5" spans="1:24">
      <c r="C5" s="8"/>
      <c r="M5" s="8"/>
      <c r="X5" s="3"/>
    </row>
    <row r="6" spans="1:24">
      <c r="C6" s="8"/>
      <c r="I6" s="298" t="e">
        <f>初期入力!#REF!</f>
        <v>#REF!</v>
      </c>
      <c r="J6" s="298"/>
      <c r="K6" s="298"/>
      <c r="M6" s="8"/>
      <c r="S6" s="298" t="e">
        <f>初期入力!#REF!</f>
        <v>#REF!</v>
      </c>
      <c r="T6" s="298"/>
      <c r="U6" s="298"/>
      <c r="X6" s="5" t="s">
        <v>12</v>
      </c>
    </row>
    <row r="7" spans="1:24" ht="13.5" customHeight="1">
      <c r="C7" s="6"/>
      <c r="D7" s="298" t="str">
        <f>初期入力!$D$5</f>
        <v>●●工事</v>
      </c>
      <c r="E7" s="298"/>
      <c r="F7" s="298"/>
      <c r="I7" s="298"/>
      <c r="J7" s="298"/>
      <c r="K7" s="298"/>
      <c r="M7" s="6"/>
      <c r="N7" s="298" t="str">
        <f>初期入力!$D$5</f>
        <v>●●工事</v>
      </c>
      <c r="O7" s="298"/>
      <c r="P7" s="298"/>
      <c r="S7" s="298"/>
      <c r="T7" s="298"/>
      <c r="U7" s="298"/>
      <c r="X7" s="5" t="s">
        <v>31</v>
      </c>
    </row>
    <row r="8" spans="1:24" ht="14">
      <c r="C8" s="10" t="s">
        <v>25</v>
      </c>
      <c r="D8" s="299"/>
      <c r="E8" s="299"/>
      <c r="F8" s="299"/>
      <c r="H8" s="11" t="s">
        <v>26</v>
      </c>
      <c r="I8" s="299"/>
      <c r="J8" s="299"/>
      <c r="K8" s="299"/>
      <c r="L8" s="46"/>
      <c r="M8" s="10" t="s">
        <v>25</v>
      </c>
      <c r="N8" s="299"/>
      <c r="O8" s="299"/>
      <c r="P8" s="299"/>
      <c r="R8" s="11" t="s">
        <v>26</v>
      </c>
      <c r="S8" s="299"/>
      <c r="T8" s="299"/>
      <c r="U8" s="299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">
      <c r="C10" s="6"/>
      <c r="H10" s="10" t="s">
        <v>27</v>
      </c>
      <c r="I10" s="300" t="e">
        <f>初期入力!#REF!</f>
        <v>#REF!</v>
      </c>
      <c r="J10" s="300"/>
      <c r="K10" s="300"/>
      <c r="L10" s="46"/>
      <c r="M10" s="6"/>
      <c r="R10" s="10" t="s">
        <v>27</v>
      </c>
      <c r="S10" s="300" t="e">
        <f>初期入力!#REF!</f>
        <v>#REF!</v>
      </c>
      <c r="T10" s="300"/>
      <c r="U10" s="300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1" t="s">
        <v>32</v>
      </c>
      <c r="D12" s="301" t="s">
        <v>33</v>
      </c>
      <c r="E12" s="297" t="s">
        <v>19</v>
      </c>
      <c r="F12" s="295"/>
      <c r="G12" s="295" t="s">
        <v>20</v>
      </c>
      <c r="H12" s="295"/>
      <c r="I12" s="295"/>
      <c r="J12" s="295"/>
      <c r="K12" s="295"/>
      <c r="L12" s="48"/>
      <c r="M12" s="301" t="s">
        <v>32</v>
      </c>
      <c r="N12" s="301" t="s">
        <v>33</v>
      </c>
      <c r="O12" s="297" t="s">
        <v>19</v>
      </c>
      <c r="P12" s="295"/>
      <c r="Q12" s="295" t="s">
        <v>20</v>
      </c>
      <c r="R12" s="295"/>
      <c r="S12" s="295"/>
      <c r="T12" s="295"/>
      <c r="U12" s="295"/>
    </row>
    <row r="13" spans="1:24">
      <c r="C13" s="302"/>
      <c r="D13" s="302"/>
      <c r="E13" s="297"/>
      <c r="F13" s="295"/>
      <c r="G13" s="295"/>
      <c r="H13" s="295"/>
      <c r="I13" s="295"/>
      <c r="J13" s="295"/>
      <c r="K13" s="295"/>
      <c r="L13" s="48"/>
      <c r="M13" s="302"/>
      <c r="N13" s="302"/>
      <c r="O13" s="297"/>
      <c r="P13" s="295"/>
      <c r="Q13" s="295"/>
      <c r="R13" s="295"/>
      <c r="S13" s="295"/>
      <c r="T13" s="295"/>
      <c r="U13" s="295"/>
    </row>
    <row r="14" spans="1:24">
      <c r="C14" s="302"/>
      <c r="D14" s="302"/>
      <c r="E14" s="297" t="s">
        <v>21</v>
      </c>
      <c r="F14" s="295"/>
      <c r="G14" s="295" t="s">
        <v>28</v>
      </c>
      <c r="H14" s="295" t="s">
        <v>22</v>
      </c>
      <c r="I14" s="295"/>
      <c r="J14" s="295"/>
      <c r="K14" s="295" t="s">
        <v>23</v>
      </c>
      <c r="L14" s="48"/>
      <c r="M14" s="302"/>
      <c r="N14" s="302"/>
      <c r="O14" s="297" t="s">
        <v>21</v>
      </c>
      <c r="P14" s="295"/>
      <c r="Q14" s="295" t="s">
        <v>28</v>
      </c>
      <c r="R14" s="295" t="s">
        <v>22</v>
      </c>
      <c r="S14" s="295"/>
      <c r="T14" s="295"/>
      <c r="U14" s="295" t="s">
        <v>23</v>
      </c>
    </row>
    <row r="15" spans="1:24">
      <c r="C15" s="303"/>
      <c r="D15" s="303"/>
      <c r="E15" s="297"/>
      <c r="F15" s="295"/>
      <c r="G15" s="295"/>
      <c r="H15" s="295"/>
      <c r="I15" s="295"/>
      <c r="J15" s="295"/>
      <c r="K15" s="295"/>
      <c r="L15" s="48"/>
      <c r="M15" s="303"/>
      <c r="N15" s="303"/>
      <c r="O15" s="297"/>
      <c r="P15" s="295"/>
      <c r="Q15" s="295"/>
      <c r="R15" s="295"/>
      <c r="S15" s="295"/>
      <c r="T15" s="295"/>
      <c r="U15" s="295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1"/>
      <c r="I16" s="292"/>
      <c r="J16" s="30"/>
      <c r="K16" s="29"/>
      <c r="L16" s="48"/>
      <c r="M16" s="13">
        <f>C16</f>
        <v>42948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3"/>
      <c r="S16" s="294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1"/>
      <c r="I17" s="292"/>
      <c r="J17" s="30"/>
      <c r="K17" s="29"/>
      <c r="L17" s="48"/>
      <c r="M17" s="13">
        <f t="shared" ref="M17:P26" si="0">C17</f>
        <v>42949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3"/>
      <c r="S17" s="294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1"/>
      <c r="I18" s="292"/>
      <c r="J18" s="30"/>
      <c r="K18" s="29"/>
      <c r="L18" s="48"/>
      <c r="M18" s="13">
        <f t="shared" si="0"/>
        <v>42950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3"/>
      <c r="S18" s="294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1"/>
      <c r="I19" s="292"/>
      <c r="J19" s="30"/>
      <c r="K19" s="29"/>
      <c r="L19" s="48"/>
      <c r="M19" s="13">
        <f t="shared" si="0"/>
        <v>42951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3"/>
      <c r="S19" s="294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1"/>
      <c r="I20" s="292"/>
      <c r="J20" s="30"/>
      <c r="K20" s="29"/>
      <c r="L20" s="48"/>
      <c r="M20" s="13">
        <f t="shared" si="0"/>
        <v>42952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3"/>
      <c r="S20" s="294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1"/>
      <c r="I21" s="292"/>
      <c r="J21" s="30"/>
      <c r="K21" s="29"/>
      <c r="L21" s="48"/>
      <c r="M21" s="13">
        <f t="shared" si="0"/>
        <v>42953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3"/>
      <c r="S21" s="294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1"/>
      <c r="I22" s="292"/>
      <c r="J22" s="30"/>
      <c r="K22" s="29"/>
      <c r="L22" s="48"/>
      <c r="M22" s="13">
        <f t="shared" si="0"/>
        <v>42954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3"/>
      <c r="S22" s="294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1"/>
      <c r="I23" s="292"/>
      <c r="J23" s="30"/>
      <c r="K23" s="29"/>
      <c r="L23" s="48"/>
      <c r="M23" s="13">
        <f t="shared" si="0"/>
        <v>42955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3"/>
      <c r="S23" s="294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1"/>
      <c r="I24" s="292"/>
      <c r="J24" s="30"/>
      <c r="K24" s="29"/>
      <c r="L24" s="48"/>
      <c r="M24" s="13">
        <f t="shared" si="0"/>
        <v>42956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3"/>
      <c r="S24" s="294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1"/>
      <c r="I25" s="292"/>
      <c r="J25" s="30"/>
      <c r="K25" s="29"/>
      <c r="L25" s="48"/>
      <c r="M25" s="13">
        <f t="shared" si="0"/>
        <v>42957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3"/>
      <c r="S25" s="294"/>
      <c r="T25" s="33"/>
      <c r="U25" s="34"/>
    </row>
    <row r="26" spans="1:24" ht="46.5" customHeight="1">
      <c r="C26" s="12"/>
      <c r="D26" s="29"/>
      <c r="E26" s="63"/>
      <c r="F26" s="33"/>
      <c r="G26" s="29"/>
      <c r="H26" s="291"/>
      <c r="I26" s="292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3"/>
      <c r="S26" s="294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1"/>
      <c r="I36" s="292"/>
      <c r="J36" s="30"/>
      <c r="K36" s="29"/>
      <c r="L36" s="48"/>
      <c r="M36" s="13">
        <f t="shared" ref="M36:O46" si="1">C36</f>
        <v>42958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3"/>
      <c r="S36" s="294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1"/>
      <c r="I37" s="292"/>
      <c r="J37" s="30"/>
      <c r="K37" s="29"/>
      <c r="L37" s="48"/>
      <c r="M37" s="13">
        <f t="shared" si="1"/>
        <v>42959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3"/>
      <c r="S37" s="294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1"/>
      <c r="I38" s="292"/>
      <c r="J38" s="30"/>
      <c r="K38" s="29"/>
      <c r="L38" s="48"/>
      <c r="M38" s="13">
        <f t="shared" si="1"/>
        <v>42960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3"/>
      <c r="S38" s="294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1"/>
      <c r="I39" s="292"/>
      <c r="J39" s="30"/>
      <c r="K39" s="29"/>
      <c r="L39" s="48"/>
      <c r="M39" s="13">
        <f t="shared" si="1"/>
        <v>42961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3"/>
      <c r="S39" s="294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月</v>
      </c>
      <c r="E40" s="63"/>
      <c r="F40" s="33" t="s">
        <v>11</v>
      </c>
      <c r="G40" s="29"/>
      <c r="H40" s="291"/>
      <c r="I40" s="292"/>
      <c r="J40" s="30"/>
      <c r="K40" s="29"/>
      <c r="L40" s="48"/>
      <c r="M40" s="13">
        <f t="shared" si="1"/>
        <v>42962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3"/>
      <c r="S40" s="294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291"/>
      <c r="I41" s="292"/>
      <c r="J41" s="30"/>
      <c r="K41" s="29"/>
      <c r="L41" s="48"/>
      <c r="M41" s="13">
        <f t="shared" si="1"/>
        <v>42963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3"/>
      <c r="S41" s="294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水</v>
      </c>
      <c r="E42" s="63"/>
      <c r="F42" s="33" t="s">
        <v>43</v>
      </c>
      <c r="G42" s="29"/>
      <c r="H42" s="291"/>
      <c r="I42" s="292"/>
      <c r="J42" s="30"/>
      <c r="K42" s="29"/>
      <c r="L42" s="48"/>
      <c r="M42" s="13">
        <f t="shared" si="1"/>
        <v>42964</v>
      </c>
      <c r="N42" s="29" t="str">
        <f t="shared" si="1"/>
        <v>水</v>
      </c>
      <c r="O42" s="62">
        <f t="shared" si="1"/>
        <v>0</v>
      </c>
      <c r="P42" s="30" t="str">
        <f t="shared" si="2"/>
        <v>休</v>
      </c>
      <c r="Q42" s="34"/>
      <c r="R42" s="293"/>
      <c r="S42" s="294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木</v>
      </c>
      <c r="E43" s="63"/>
      <c r="F43" s="33" t="s">
        <v>43</v>
      </c>
      <c r="G43" s="29"/>
      <c r="H43" s="291"/>
      <c r="I43" s="292"/>
      <c r="J43" s="30"/>
      <c r="K43" s="29"/>
      <c r="L43" s="48"/>
      <c r="M43" s="13">
        <f t="shared" si="1"/>
        <v>42965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3"/>
      <c r="S43" s="294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金</v>
      </c>
      <c r="E44" s="63"/>
      <c r="F44" s="33" t="s">
        <v>11</v>
      </c>
      <c r="G44" s="29"/>
      <c r="H44" s="291"/>
      <c r="I44" s="292"/>
      <c r="J44" s="30"/>
      <c r="K44" s="29"/>
      <c r="L44" s="48"/>
      <c r="M44" s="13">
        <f t="shared" si="1"/>
        <v>42966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293"/>
      <c r="S44" s="294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291"/>
      <c r="I45" s="292"/>
      <c r="J45" s="30"/>
      <c r="K45" s="29"/>
      <c r="L45" s="48"/>
      <c r="M45" s="13">
        <f t="shared" si="1"/>
        <v>42967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3"/>
      <c r="S45" s="294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1"/>
      <c r="I46" s="292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3"/>
      <c r="S46" s="294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日</v>
      </c>
      <c r="E56" s="63"/>
      <c r="F56" s="33" t="s">
        <v>11</v>
      </c>
      <c r="G56" s="29"/>
      <c r="H56" s="291"/>
      <c r="I56" s="292"/>
      <c r="J56" s="30"/>
      <c r="K56" s="29"/>
      <c r="L56" s="48"/>
      <c r="M56" s="13">
        <f t="shared" ref="M56:O66" si="3">C56</f>
        <v>42968</v>
      </c>
      <c r="N56" s="29" t="str">
        <f t="shared" si="3"/>
        <v>日</v>
      </c>
      <c r="O56" s="62">
        <f>E56</f>
        <v>0</v>
      </c>
      <c r="P56" s="30" t="str">
        <f t="shared" ref="P56:P66" si="4">F56</f>
        <v>■</v>
      </c>
      <c r="Q56" s="34"/>
      <c r="R56" s="293"/>
      <c r="S56" s="294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月</v>
      </c>
      <c r="E57" s="63"/>
      <c r="F57" s="33" t="s">
        <v>11</v>
      </c>
      <c r="G57" s="29"/>
      <c r="H57" s="291"/>
      <c r="I57" s="292"/>
      <c r="J57" s="30"/>
      <c r="K57" s="29"/>
      <c r="L57" s="48"/>
      <c r="M57" s="13">
        <f t="shared" si="3"/>
        <v>42969</v>
      </c>
      <c r="N57" s="29" t="str">
        <f t="shared" si="3"/>
        <v>月</v>
      </c>
      <c r="O57" s="62">
        <f t="shared" si="3"/>
        <v>0</v>
      </c>
      <c r="P57" s="30" t="str">
        <f t="shared" si="4"/>
        <v>■</v>
      </c>
      <c r="Q57" s="34"/>
      <c r="R57" s="293"/>
      <c r="S57" s="294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火</v>
      </c>
      <c r="E58" s="63"/>
      <c r="F58" s="33" t="s">
        <v>11</v>
      </c>
      <c r="G58" s="12"/>
      <c r="H58" s="291"/>
      <c r="I58" s="292"/>
      <c r="J58" s="30"/>
      <c r="K58" s="29"/>
      <c r="L58" s="48"/>
      <c r="M58" s="13">
        <f t="shared" si="3"/>
        <v>42970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293"/>
      <c r="S58" s="294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水</v>
      </c>
      <c r="E59" s="63"/>
      <c r="F59" s="33" t="s">
        <v>43</v>
      </c>
      <c r="G59" s="12"/>
      <c r="H59" s="291"/>
      <c r="I59" s="292"/>
      <c r="J59" s="30"/>
      <c r="K59" s="29"/>
      <c r="L59" s="48"/>
      <c r="M59" s="13">
        <f t="shared" si="3"/>
        <v>42971</v>
      </c>
      <c r="N59" s="29" t="str">
        <f t="shared" si="3"/>
        <v>水</v>
      </c>
      <c r="O59" s="62">
        <f t="shared" si="3"/>
        <v>0</v>
      </c>
      <c r="P59" s="30" t="str">
        <f t="shared" si="4"/>
        <v>休</v>
      </c>
      <c r="Q59" s="34"/>
      <c r="R59" s="293"/>
      <c r="S59" s="294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木</v>
      </c>
      <c r="E60" s="63"/>
      <c r="F60" s="33" t="s">
        <v>43</v>
      </c>
      <c r="G60" s="29"/>
      <c r="H60" s="291"/>
      <c r="I60" s="292"/>
      <c r="J60" s="30"/>
      <c r="K60" s="29"/>
      <c r="L60" s="48"/>
      <c r="M60" s="13">
        <f t="shared" si="3"/>
        <v>42972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3"/>
      <c r="S60" s="294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金</v>
      </c>
      <c r="E61" s="63"/>
      <c r="F61" s="33" t="s">
        <v>11</v>
      </c>
      <c r="G61" s="29"/>
      <c r="H61" s="291"/>
      <c r="I61" s="292"/>
      <c r="J61" s="30"/>
      <c r="K61" s="29"/>
      <c r="L61" s="48"/>
      <c r="M61" s="13">
        <f t="shared" si="3"/>
        <v>42973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293"/>
      <c r="S61" s="294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291"/>
      <c r="I62" s="292"/>
      <c r="J62" s="30"/>
      <c r="K62" s="29"/>
      <c r="L62" s="48"/>
      <c r="M62" s="13">
        <f t="shared" si="3"/>
        <v>42974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3"/>
      <c r="S62" s="294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日</v>
      </c>
      <c r="E63" s="63"/>
      <c r="F63" s="33" t="s">
        <v>11</v>
      </c>
      <c r="G63" s="29"/>
      <c r="H63" s="291"/>
      <c r="I63" s="292"/>
      <c r="J63" s="30"/>
      <c r="K63" s="29"/>
      <c r="L63" s="48"/>
      <c r="M63" s="13">
        <f t="shared" si="3"/>
        <v>42975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3"/>
      <c r="S63" s="294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月</v>
      </c>
      <c r="E64" s="63"/>
      <c r="F64" s="33" t="s">
        <v>11</v>
      </c>
      <c r="G64" s="29"/>
      <c r="H64" s="291"/>
      <c r="I64" s="292"/>
      <c r="J64" s="30"/>
      <c r="K64" s="29"/>
      <c r="L64" s="48"/>
      <c r="M64" s="13">
        <f t="shared" si="3"/>
        <v>42976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3"/>
      <c r="S64" s="294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291"/>
      <c r="I65" s="292"/>
      <c r="J65" s="30"/>
      <c r="K65" s="29"/>
      <c r="L65" s="48"/>
      <c r="M65" s="13">
        <f t="shared" si="3"/>
        <v>42977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3"/>
      <c r="S65" s="294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水</v>
      </c>
      <c r="E66" s="63"/>
      <c r="F66" s="33" t="s">
        <v>43</v>
      </c>
      <c r="G66" s="29"/>
      <c r="H66" s="291"/>
      <c r="I66" s="292"/>
      <c r="J66" s="30"/>
      <c r="K66" s="29"/>
      <c r="L66" s="48"/>
      <c r="M66" s="13">
        <f t="shared" si="3"/>
        <v>42978</v>
      </c>
      <c r="N66" s="29" t="str">
        <f t="shared" si="3"/>
        <v>水</v>
      </c>
      <c r="O66" s="62">
        <f t="shared" si="3"/>
        <v>0</v>
      </c>
      <c r="P66" s="30" t="str">
        <f t="shared" si="4"/>
        <v>休</v>
      </c>
      <c r="Q66" s="34"/>
      <c r="R66" s="293"/>
      <c r="S66" s="294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富山県</cp:lastModifiedBy>
  <cp:lastPrinted>2022-03-16T05:28:29Z</cp:lastPrinted>
  <dcterms:created xsi:type="dcterms:W3CDTF">2017-12-11T04:11:28Z</dcterms:created>
  <dcterms:modified xsi:type="dcterms:W3CDTF">2022-03-16T05:28:37Z</dcterms:modified>
</cp:coreProperties>
</file>